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73 Автозапчасти\ЗК СКС-2373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Обоснование!$A$17:$AD$50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Обоснование!$A$1:$AD$72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49" i="1" l="1"/>
  <c r="K49" i="1"/>
  <c r="AB49" i="1" s="1"/>
  <c r="N48" i="1"/>
  <c r="K48" i="1"/>
  <c r="AB48" i="1" s="1"/>
  <c r="N47" i="1"/>
  <c r="K47" i="1"/>
  <c r="AB47" i="1" s="1"/>
  <c r="AA46" i="1"/>
  <c r="K46" i="1"/>
  <c r="AB46" i="1" s="1"/>
  <c r="N45" i="1"/>
  <c r="AB45" i="1" s="1"/>
  <c r="K45" i="1"/>
  <c r="AA45" i="1" s="1"/>
  <c r="N44" i="1"/>
  <c r="AB44" i="1" s="1"/>
  <c r="K44" i="1"/>
  <c r="AA44" i="1" s="1"/>
  <c r="N43" i="1"/>
  <c r="AB43" i="1" s="1"/>
  <c r="K43" i="1"/>
  <c r="AA43" i="1" s="1"/>
  <c r="N42" i="1"/>
  <c r="AB42" i="1" s="1"/>
  <c r="K42" i="1"/>
  <c r="AA42" i="1" s="1"/>
  <c r="N41" i="1"/>
  <c r="AB41" i="1" s="1"/>
  <c r="K41" i="1"/>
  <c r="AA41" i="1" s="1"/>
  <c r="N40" i="1"/>
  <c r="AB40" i="1" s="1"/>
  <c r="K40" i="1"/>
  <c r="AA40" i="1" s="1"/>
  <c r="AB39" i="1"/>
  <c r="N39" i="1"/>
  <c r="K39" i="1"/>
  <c r="AA39" i="1" s="1"/>
  <c r="AB38" i="1"/>
  <c r="AC38" i="1" s="1"/>
  <c r="N38" i="1"/>
  <c r="K38" i="1"/>
  <c r="AA38" i="1" s="1"/>
  <c r="AB37" i="1"/>
  <c r="AC37" i="1" s="1"/>
  <c r="N37" i="1"/>
  <c r="K37" i="1"/>
  <c r="AA37" i="1" s="1"/>
  <c r="AB36" i="1"/>
  <c r="AC36" i="1" s="1"/>
  <c r="N36" i="1"/>
  <c r="K36" i="1"/>
  <c r="AA36" i="1" s="1"/>
  <c r="AB35" i="1"/>
  <c r="AC35" i="1" s="1"/>
  <c r="N35" i="1"/>
  <c r="K35" i="1"/>
  <c r="AA35" i="1" s="1"/>
  <c r="AB34" i="1"/>
  <c r="AC34" i="1" s="1"/>
  <c r="N34" i="1"/>
  <c r="K34" i="1"/>
  <c r="AA34" i="1" s="1"/>
  <c r="AB33" i="1"/>
  <c r="AC33" i="1" s="1"/>
  <c r="N33" i="1"/>
  <c r="K33" i="1"/>
  <c r="AA33" i="1" s="1"/>
  <c r="AB32" i="1"/>
  <c r="AC32" i="1" s="1"/>
  <c r="N32" i="1"/>
  <c r="K32" i="1"/>
  <c r="AA32" i="1" s="1"/>
  <c r="AB31" i="1"/>
  <c r="AC31" i="1" s="1"/>
  <c r="N31" i="1"/>
  <c r="K31" i="1"/>
  <c r="AA31" i="1" s="1"/>
  <c r="AB30" i="1"/>
  <c r="AC30" i="1" s="1"/>
  <c r="N30" i="1"/>
  <c r="K30" i="1"/>
  <c r="AA30" i="1" s="1"/>
  <c r="AB29" i="1"/>
  <c r="AC29" i="1" s="1"/>
  <c r="N29" i="1"/>
  <c r="K29" i="1"/>
  <c r="AA29" i="1" s="1"/>
  <c r="AB28" i="1"/>
  <c r="AC28" i="1" s="1"/>
  <c r="N28" i="1"/>
  <c r="K28" i="1"/>
  <c r="AA28" i="1" s="1"/>
  <c r="AB27" i="1"/>
  <c r="AC27" i="1" s="1"/>
  <c r="N27" i="1"/>
  <c r="K27" i="1"/>
  <c r="AA27" i="1" s="1"/>
  <c r="AB26" i="1"/>
  <c r="AC26" i="1" s="1"/>
  <c r="N26" i="1"/>
  <c r="K26" i="1"/>
  <c r="AA26" i="1" s="1"/>
  <c r="AB25" i="1"/>
  <c r="AC25" i="1" s="1"/>
  <c r="N25" i="1"/>
  <c r="K25" i="1"/>
  <c r="AA25" i="1" s="1"/>
  <c r="AB24" i="1"/>
  <c r="AC24" i="1" s="1"/>
  <c r="N24" i="1"/>
  <c r="K24" i="1"/>
  <c r="AA24" i="1" s="1"/>
  <c r="AB23" i="1"/>
  <c r="AC23" i="1" s="1"/>
  <c r="N23" i="1"/>
  <c r="K23" i="1"/>
  <c r="AA23" i="1" s="1"/>
  <c r="AB22" i="1"/>
  <c r="AC22" i="1" s="1"/>
  <c r="N22" i="1"/>
  <c r="K22" i="1"/>
  <c r="AA22" i="1" s="1"/>
  <c r="AB21" i="1"/>
  <c r="AC21" i="1" s="1"/>
  <c r="K21" i="1"/>
  <c r="AA21" i="1" s="1"/>
  <c r="AC20" i="1"/>
  <c r="N20" i="1"/>
  <c r="K20" i="1"/>
  <c r="AB20" i="1" s="1"/>
  <c r="AD20" i="1" s="1"/>
  <c r="AC19" i="1"/>
  <c r="N19" i="1"/>
  <c r="K19" i="1"/>
  <c r="AB19" i="1" s="1"/>
  <c r="AD19" i="1" s="1"/>
  <c r="AC18" i="1"/>
  <c r="N18" i="1"/>
  <c r="K18" i="1"/>
  <c r="AB18" i="1" s="1"/>
  <c r="AD18" i="1" s="1"/>
  <c r="AC50" i="1" l="1"/>
  <c r="AC39" i="1"/>
  <c r="AD39" i="1"/>
  <c r="AC40" i="1"/>
  <c r="AD40" i="1"/>
  <c r="AC41" i="1"/>
  <c r="AD41" i="1"/>
  <c r="AC42" i="1"/>
  <c r="AD42" i="1"/>
  <c r="AC43" i="1"/>
  <c r="AD43" i="1"/>
  <c r="AC44" i="1"/>
  <c r="AD44" i="1"/>
  <c r="AC45" i="1"/>
  <c r="AD45" i="1"/>
  <c r="AA18" i="1"/>
  <c r="AA19" i="1"/>
  <c r="AA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46" i="1"/>
  <c r="AC46" i="1"/>
  <c r="AD47" i="1"/>
  <c r="AC47" i="1"/>
  <c r="AD48" i="1"/>
  <c r="AC48" i="1"/>
  <c r="AD49" i="1"/>
  <c r="AC49" i="1"/>
  <c r="AA47" i="1"/>
  <c r="AA48" i="1"/>
  <c r="AA49" i="1"/>
</calcChain>
</file>

<file path=xl/sharedStrings.xml><?xml version="1.0" encoding="utf-8"?>
<sst xmlns="http://schemas.openxmlformats.org/spreadsheetml/2006/main" count="179" uniqueCount="147">
  <si>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</si>
  <si>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</si>
  <si>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</si>
  <si>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</si>
  <si>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</si>
  <si>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</si>
  <si>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</si>
  <si>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М/МГ</t>
  </si>
  <si>
    <t>Наименование подгруппы</t>
  </si>
  <si>
    <t>Рукава</t>
  </si>
  <si>
    <t>Наименование группы</t>
  </si>
  <si>
    <t>РТИ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</si>
  <si>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</si>
  <si>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</si>
  <si>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</si>
  <si>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</si>
  <si>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</si>
  <si>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</si>
  <si>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</si>
  <si>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</si>
  <si>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</si>
  <si>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</si>
  <si>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</si>
  <si>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</si>
  <si>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</si>
  <si>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</si>
  <si>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</si>
  <si>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</si>
  <si>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</si>
  <si>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</si>
  <si>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</si>
  <si>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</si>
  <si>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</si>
  <si>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</si>
  <si>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</si>
  <si>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</si>
  <si>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</si>
  <si>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</si>
  <si>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</si>
  <si>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</si>
  <si>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</si>
  <si>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</si>
  <si>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</si>
  <si>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</si>
  <si>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</si>
  <si>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</si>
  <si>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</si>
  <si>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</si>
  <si>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</si>
  <si>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</si>
  <si>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</si>
  <si>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</si>
  <si>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</si>
  <si>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</si>
  <si>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</si>
  <si>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</si>
  <si>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</si>
  <si>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</si>
  <si>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</si>
  <si>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</si>
  <si>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</si>
  <si>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</si>
  <si>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</si>
  <si>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</si>
  <si>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ЗИ003599</t>
  </si>
  <si>
    <t>Рукав ПВХ морозостойкий d-100мм (30м)</t>
  </si>
  <si>
    <t>пог. м</t>
  </si>
  <si>
    <t>МВ000005</t>
  </si>
  <si>
    <t>Ремень 1600-В</t>
  </si>
  <si>
    <t>шт</t>
  </si>
  <si>
    <t>МВ000036</t>
  </si>
  <si>
    <t>Ремень клиновой В(Б)- 2800</t>
  </si>
  <si>
    <t>МГ000004</t>
  </si>
  <si>
    <t>Рукав В-2-100-5-6000</t>
  </si>
  <si>
    <t>МГ000009</t>
  </si>
  <si>
    <t>Рукав 50х61,5-1,6</t>
  </si>
  <si>
    <t>м</t>
  </si>
  <si>
    <t>МГ000012</t>
  </si>
  <si>
    <t>Рукав с нитяным усилением 12х20-1,6</t>
  </si>
  <si>
    <t>МГ000015</t>
  </si>
  <si>
    <t>Рукав напорно-всасывающий гофрированный В-65х1,0</t>
  </si>
  <si>
    <t>МГ000020</t>
  </si>
  <si>
    <t>Рукав напорно-всасывающий гофрированный В-75х0,5-4000</t>
  </si>
  <si>
    <t>МГ000022</t>
  </si>
  <si>
    <t>Рукав для газовой сварки (кислород) III-9.0-2.0</t>
  </si>
  <si>
    <t>МГ000034</t>
  </si>
  <si>
    <t>Рукав для газовой сварки (ацетилен) I-9.0-0,63</t>
  </si>
  <si>
    <t>МГ000039</t>
  </si>
  <si>
    <t>Рукав 14х23-1,6</t>
  </si>
  <si>
    <t>МГ000096</t>
  </si>
  <si>
    <t>Рукав с нитяным усилением 25х35-1,6</t>
  </si>
  <si>
    <t>МГ000099</t>
  </si>
  <si>
    <t>Рукав маслобензостойкий Dвн=8мм (1м)</t>
  </si>
  <si>
    <t>МГ000106</t>
  </si>
  <si>
    <t>Рукав маслобензостойкий Dвн=16мм (1м) Р=1,6 Мпа Б-16-1,6</t>
  </si>
  <si>
    <t>МГ000109</t>
  </si>
  <si>
    <t>Рукав маслобензостойкий Dвн=18мм (1м) Б-18-1,6</t>
  </si>
  <si>
    <t>МГ000110</t>
  </si>
  <si>
    <t>Рукав маслобензостойкий Dвн=25 мм (1м) Б-25-10</t>
  </si>
  <si>
    <t>МГ000115</t>
  </si>
  <si>
    <t>Рукав маслобензостойкий D=10мм ( 1м)</t>
  </si>
  <si>
    <t>МГ000116</t>
  </si>
  <si>
    <t>Рукав для газовой сварки (пропан) I-9.0-0.63</t>
  </si>
  <si>
    <t>МГ000122</t>
  </si>
  <si>
    <t>Рукав маслобензостойкий Dвн=12мм (1м) Б-12-1,6</t>
  </si>
  <si>
    <t>МГ000162</t>
  </si>
  <si>
    <t>Рукав 2SN DN25 P-165 Bar EN 853</t>
  </si>
  <si>
    <t>МГ000165</t>
  </si>
  <si>
    <t>Рукав напорно-всасывающий гофрированный В-75х1,0-6000</t>
  </si>
  <si>
    <t>МГ000226</t>
  </si>
  <si>
    <t>Шланг резиновый с оплеткой 28х22мм</t>
  </si>
  <si>
    <t>МГ000257</t>
  </si>
  <si>
    <t>Рукав для пожарной техники на рабочее давление 1.6 МПА Ду=51 с гайкой ГР-50</t>
  </si>
  <si>
    <t>МГ000296</t>
  </si>
  <si>
    <t>Шланг спирально - витой НВС-102 мм</t>
  </si>
  <si>
    <t>МЕ000001</t>
  </si>
  <si>
    <t>Техпластина ТМКЩ-С-4мм</t>
  </si>
  <si>
    <t>кг</t>
  </si>
  <si>
    <t>МЕ000015</t>
  </si>
  <si>
    <t>Паронит ПМБ-3,0мм 1770х1500</t>
  </si>
  <si>
    <t>МЕ000021</t>
  </si>
  <si>
    <t>Техпластина МБС-С-5мм</t>
  </si>
  <si>
    <t>МЕ000023</t>
  </si>
  <si>
    <t>Стеклотекстолит СТЭФ 3мм</t>
  </si>
  <si>
    <t>МЕ000030</t>
  </si>
  <si>
    <t>Паронит ПОН-Б-1,0мм 1500х2000</t>
  </si>
  <si>
    <t>МЕ000032</t>
  </si>
  <si>
    <t>Техпластина МБС-С-8мм 500*500</t>
  </si>
  <si>
    <t>МЕ000038</t>
  </si>
  <si>
    <t>Паронит ПМБ-2,0мм</t>
  </si>
  <si>
    <t>МЗ000006</t>
  </si>
  <si>
    <t>Круг фторопластовый D 50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</si>
  <si>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</si>
  <si>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</si>
  <si>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</si>
  <si>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</si>
  <si>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</si>
  <si>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</si>
  <si>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Александрович 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</si>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</sst>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3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charset val="1"/>
    </font>
    <font>
      <sz val="10"/>
      <name val="Times New Roman"/>
      <family val="1"/>
      <charset val="1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2" fillId="0" borderId="0" applyBorder="0" applyProtection="0"/>
  </cellStyleXfs>
  <cellXfs count="60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6" fontId="11" fillId="0" borderId="5" xfId="1" applyFont="1" applyBorder="1" applyAlignment="1" applyProtection="1"/>
    <xf numFmtId="0" fontId="0" fillId="0" borderId="5" xfId="0" applyBorder="1"/>
    <xf numFmtId="2" fontId="0" fillId="0" borderId="1" xfId="0" applyNumberFormat="1" applyBorder="1"/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7" fontId="11" fillId="4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50</xdr:row>
      <xdr:rowOff>90360</xdr:rowOff>
    </xdr:from>
    <xdr:to>
      <xdr:col>29</xdr:col>
      <xdr:colOff>3045</xdr:colOff>
      <xdr:row>50</xdr:row>
      <xdr:rowOff>90720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1807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93240</xdr:rowOff>
    </xdr:from>
    <xdr:to>
      <xdr:col>29</xdr:col>
      <xdr:colOff>3045</xdr:colOff>
      <xdr:row>56</xdr:row>
      <xdr:rowOff>93600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50868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57</xdr:row>
      <xdr:rowOff>91800</xdr:rowOff>
    </xdr:from>
    <xdr:to>
      <xdr:col>29</xdr:col>
      <xdr:colOff>3045</xdr:colOff>
      <xdr:row>57</xdr:row>
      <xdr:rowOff>92160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69804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92880</xdr:rowOff>
    </xdr:from>
    <xdr:to>
      <xdr:col>29</xdr:col>
      <xdr:colOff>3045</xdr:colOff>
      <xdr:row>55</xdr:row>
      <xdr:rowOff>93240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7080" y="9345960"/>
          <a:ext cx="8373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70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D1" sqref="D1"/>
      <selection pane="bottomLeft" activeCell="A42" sqref="A42"/>
      <selection pane="bottomRight" activeCell="AL31" sqref="AL31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11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144</v>
      </c>
      <c r="M16" s="21" t="s">
        <v>145</v>
      </c>
      <c r="N16" s="21" t="s">
        <v>146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64</v>
      </c>
      <c r="C18" s="28" t="s">
        <v>65</v>
      </c>
      <c r="D18" s="28" t="s">
        <v>66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49" si="0">IF(SUM(F18)=0,"",F18*J18)</f>
        <v/>
      </c>
      <c r="L18" s="33">
        <v>2138.34</v>
      </c>
      <c r="M18" s="34">
        <v>1755</v>
      </c>
      <c r="N18" s="35">
        <f>M18+(M18*30%)</f>
        <v>2281.5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 t="shared" ref="AA18:AA49" si="1">COUNTIF(K18:Z18,"&gt;0")</f>
        <v>3</v>
      </c>
      <c r="AB18" s="38">
        <f t="shared" ref="AB18:AB49" si="2">CEILING(SUM(K18:Z18)/COUNTIF(K18:Z18,"&gt;0"),0.01)</f>
        <v>2058.2800000000002</v>
      </c>
      <c r="AC18" s="38">
        <f t="shared" ref="AC18:AC49" si="3">AB18*E18</f>
        <v>2058.2800000000002</v>
      </c>
      <c r="AD18" s="39">
        <f t="shared" ref="AD18:AD49" si="4">STDEV(K18:Z18)/AB18*100</f>
        <v>13.22596607313705</v>
      </c>
    </row>
    <row r="19" spans="1:30" x14ac:dyDescent="0.2">
      <c r="A19" s="27">
        <v>2</v>
      </c>
      <c r="B19" s="28" t="s">
        <v>67</v>
      </c>
      <c r="C19" s="28" t="s">
        <v>68</v>
      </c>
      <c r="D19" s="28" t="s">
        <v>69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142.28</v>
      </c>
      <c r="M19" s="34">
        <v>200</v>
      </c>
      <c r="N19" s="35">
        <f>M19+(M19*30%)</f>
        <v>260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si="1"/>
        <v>3</v>
      </c>
      <c r="AB19" s="38">
        <f t="shared" si="2"/>
        <v>200.76</v>
      </c>
      <c r="AC19" s="38">
        <f t="shared" si="3"/>
        <v>200.76</v>
      </c>
      <c r="AD19" s="39">
        <f t="shared" si="4"/>
        <v>29.320422296983363</v>
      </c>
    </row>
    <row r="20" spans="1:30" x14ac:dyDescent="0.2">
      <c r="A20" s="27">
        <v>3</v>
      </c>
      <c r="B20" s="28" t="s">
        <v>70</v>
      </c>
      <c r="C20" s="28" t="s">
        <v>71</v>
      </c>
      <c r="D20" s="28" t="s">
        <v>69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248.96</v>
      </c>
      <c r="M20" s="34">
        <v>241.852</v>
      </c>
      <c r="N20" s="35">
        <f>M20+(M20*30%)</f>
        <v>314.4076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1"/>
        <v>3</v>
      </c>
      <c r="AB20" s="38">
        <f t="shared" si="2"/>
        <v>268.41000000000003</v>
      </c>
      <c r="AC20" s="38">
        <f t="shared" si="3"/>
        <v>268.41000000000003</v>
      </c>
      <c r="AD20" s="39">
        <f t="shared" si="4"/>
        <v>14.901198275072785</v>
      </c>
    </row>
    <row r="21" spans="1:30" x14ac:dyDescent="0.2">
      <c r="A21" s="27">
        <v>4</v>
      </c>
      <c r="B21" s="28" t="s">
        <v>72</v>
      </c>
      <c r="C21" s="28" t="s">
        <v>73</v>
      </c>
      <c r="D21" s="28" t="s">
        <v>66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1313.76</v>
      </c>
      <c r="M21" s="34">
        <v>2210</v>
      </c>
      <c r="N21" s="35">
        <v>2400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1"/>
        <v>3</v>
      </c>
      <c r="AB21" s="38">
        <f t="shared" si="2"/>
        <v>1974.5900000000001</v>
      </c>
      <c r="AC21" s="38">
        <f t="shared" si="3"/>
        <v>1974.5900000000001</v>
      </c>
      <c r="AD21" s="39">
        <f t="shared" si="4"/>
        <v>29.37946861186516</v>
      </c>
    </row>
    <row r="22" spans="1:30" x14ac:dyDescent="0.2">
      <c r="A22" s="27">
        <v>5</v>
      </c>
      <c r="B22" s="28" t="s">
        <v>74</v>
      </c>
      <c r="C22" s="28" t="s">
        <v>75</v>
      </c>
      <c r="D22" s="28" t="s">
        <v>76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643.5</v>
      </c>
      <c r="M22" s="34">
        <v>553.79999999999995</v>
      </c>
      <c r="N22" s="35">
        <f t="shared" ref="N22:N45" si="5">M22+(M22*30%)</f>
        <v>719.93999999999994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1"/>
        <v>3</v>
      </c>
      <c r="AB22" s="38">
        <f t="shared" si="2"/>
        <v>639.08000000000004</v>
      </c>
      <c r="AC22" s="38">
        <f t="shared" si="3"/>
        <v>639.08000000000004</v>
      </c>
      <c r="AD22" s="39">
        <f t="shared" si="4"/>
        <v>13.01216525669297</v>
      </c>
    </row>
    <row r="23" spans="1:30" x14ac:dyDescent="0.2">
      <c r="A23" s="27">
        <v>6</v>
      </c>
      <c r="B23" s="28" t="s">
        <v>77</v>
      </c>
      <c r="C23" s="28" t="s">
        <v>78</v>
      </c>
      <c r="D23" s="28" t="s">
        <v>69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116.1</v>
      </c>
      <c r="M23" s="34">
        <v>143</v>
      </c>
      <c r="N23" s="35">
        <f t="shared" si="5"/>
        <v>185.9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1"/>
        <v>3</v>
      </c>
      <c r="AB23" s="38">
        <f t="shared" si="2"/>
        <v>148.34</v>
      </c>
      <c r="AC23" s="38">
        <f t="shared" si="3"/>
        <v>148.34</v>
      </c>
      <c r="AD23" s="39">
        <f t="shared" si="4"/>
        <v>23.732175036029503</v>
      </c>
    </row>
    <row r="24" spans="1:30" x14ac:dyDescent="0.2">
      <c r="A24" s="27">
        <v>7</v>
      </c>
      <c r="B24" s="28" t="s">
        <v>79</v>
      </c>
      <c r="C24" s="28" t="s">
        <v>80</v>
      </c>
      <c r="D24" s="28" t="s">
        <v>66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1006.32</v>
      </c>
      <c r="M24" s="34">
        <v>1040</v>
      </c>
      <c r="N24" s="35">
        <f t="shared" si="5"/>
        <v>1352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>
        <f t="shared" si="1"/>
        <v>3</v>
      </c>
      <c r="AB24" s="38">
        <f t="shared" si="2"/>
        <v>1132.78</v>
      </c>
      <c r="AC24" s="38">
        <f t="shared" si="3"/>
        <v>1132.78</v>
      </c>
      <c r="AD24" s="39">
        <f t="shared" si="4"/>
        <v>16.825971838086527</v>
      </c>
    </row>
    <row r="25" spans="1:30" x14ac:dyDescent="0.2">
      <c r="A25" s="27">
        <v>8</v>
      </c>
      <c r="B25" s="28" t="s">
        <v>81</v>
      </c>
      <c r="C25" s="28" t="s">
        <v>82</v>
      </c>
      <c r="D25" s="28" t="s">
        <v>69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4522.5600000000004</v>
      </c>
      <c r="M25" s="34">
        <v>4290</v>
      </c>
      <c r="N25" s="35">
        <f t="shared" si="5"/>
        <v>5577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7">
        <f t="shared" si="1"/>
        <v>3</v>
      </c>
      <c r="AB25" s="38">
        <f t="shared" si="2"/>
        <v>4796.5200000000004</v>
      </c>
      <c r="AC25" s="38">
        <f t="shared" si="3"/>
        <v>4796.5200000000004</v>
      </c>
      <c r="AD25" s="39">
        <f t="shared" si="4"/>
        <v>14.29879573055341</v>
      </c>
    </row>
    <row r="26" spans="1:30" x14ac:dyDescent="0.2">
      <c r="A26" s="27">
        <v>9</v>
      </c>
      <c r="B26" s="28" t="s">
        <v>83</v>
      </c>
      <c r="C26" s="28" t="s">
        <v>84</v>
      </c>
      <c r="D26" s="28" t="s">
        <v>76</v>
      </c>
      <c r="E26" s="29">
        <v>1</v>
      </c>
      <c r="F26" s="30"/>
      <c r="G26" s="29"/>
      <c r="H26" s="31"/>
      <c r="I26" s="31"/>
      <c r="J26" s="32">
        <v>1.0379</v>
      </c>
      <c r="K26" s="29" t="str">
        <f t="shared" si="0"/>
        <v/>
      </c>
      <c r="L26" s="33">
        <v>66.42</v>
      </c>
      <c r="M26" s="34">
        <v>65</v>
      </c>
      <c r="N26" s="35">
        <f t="shared" si="5"/>
        <v>84.5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7">
        <f t="shared" si="1"/>
        <v>3</v>
      </c>
      <c r="AB26" s="38">
        <f t="shared" si="2"/>
        <v>71.98</v>
      </c>
      <c r="AC26" s="38">
        <f t="shared" si="3"/>
        <v>71.98</v>
      </c>
      <c r="AD26" s="39">
        <f t="shared" si="4"/>
        <v>15.103668446384107</v>
      </c>
    </row>
    <row r="27" spans="1:30" x14ac:dyDescent="0.2">
      <c r="A27" s="27">
        <v>10</v>
      </c>
      <c r="B27" s="28" t="s">
        <v>85</v>
      </c>
      <c r="C27" s="28" t="s">
        <v>86</v>
      </c>
      <c r="D27" s="28" t="s">
        <v>66</v>
      </c>
      <c r="E27" s="29">
        <v>1</v>
      </c>
      <c r="F27" s="30"/>
      <c r="G27" s="29"/>
      <c r="H27" s="31"/>
      <c r="I27" s="31"/>
      <c r="J27" s="32">
        <v>1.0379</v>
      </c>
      <c r="K27" s="29" t="str">
        <f t="shared" si="0"/>
        <v/>
      </c>
      <c r="L27" s="40">
        <v>62.48</v>
      </c>
      <c r="M27" s="34">
        <v>65</v>
      </c>
      <c r="N27" s="35">
        <f t="shared" si="5"/>
        <v>84.5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7">
        <f t="shared" si="1"/>
        <v>3</v>
      </c>
      <c r="AB27" s="38">
        <f t="shared" si="2"/>
        <v>70.66</v>
      </c>
      <c r="AC27" s="38">
        <f t="shared" si="3"/>
        <v>70.66</v>
      </c>
      <c r="AD27" s="39">
        <f t="shared" si="4"/>
        <v>17.056096849833839</v>
      </c>
    </row>
    <row r="28" spans="1:30" x14ac:dyDescent="0.2">
      <c r="A28" s="27">
        <v>11</v>
      </c>
      <c r="B28" s="28" t="s">
        <v>87</v>
      </c>
      <c r="C28" s="28" t="s">
        <v>88</v>
      </c>
      <c r="D28" s="28" t="s">
        <v>76</v>
      </c>
      <c r="E28" s="29">
        <v>1</v>
      </c>
      <c r="F28" s="30"/>
      <c r="G28" s="29"/>
      <c r="H28" s="31"/>
      <c r="I28" s="31"/>
      <c r="J28" s="32">
        <v>1.0379</v>
      </c>
      <c r="K28" s="29" t="str">
        <f t="shared" si="0"/>
        <v/>
      </c>
      <c r="L28" s="40">
        <v>130.22</v>
      </c>
      <c r="M28" s="34">
        <v>117</v>
      </c>
      <c r="N28" s="35">
        <f t="shared" si="5"/>
        <v>152.1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>
        <f t="shared" si="1"/>
        <v>3</v>
      </c>
      <c r="AB28" s="38">
        <f t="shared" si="2"/>
        <v>133.11000000000001</v>
      </c>
      <c r="AC28" s="38">
        <f t="shared" si="3"/>
        <v>133.11000000000001</v>
      </c>
      <c r="AD28" s="39">
        <f t="shared" si="4"/>
        <v>13.317675661233078</v>
      </c>
    </row>
    <row r="29" spans="1:30" x14ac:dyDescent="0.2">
      <c r="A29" s="27">
        <v>12</v>
      </c>
      <c r="B29" s="28" t="s">
        <v>89</v>
      </c>
      <c r="C29" s="28" t="s">
        <v>90</v>
      </c>
      <c r="D29" s="28" t="s">
        <v>76</v>
      </c>
      <c r="E29" s="29">
        <v>1</v>
      </c>
      <c r="F29" s="30"/>
      <c r="G29" s="29"/>
      <c r="H29" s="31"/>
      <c r="I29" s="31"/>
      <c r="J29" s="32">
        <v>1.0379</v>
      </c>
      <c r="K29" s="29" t="str">
        <f t="shared" si="0"/>
        <v/>
      </c>
      <c r="L29" s="36">
        <v>299.08</v>
      </c>
      <c r="M29" s="34">
        <v>169</v>
      </c>
      <c r="N29" s="35">
        <f t="shared" si="5"/>
        <v>219.7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>
        <f t="shared" si="1"/>
        <v>3</v>
      </c>
      <c r="AB29" s="38">
        <f t="shared" si="2"/>
        <v>229.26</v>
      </c>
      <c r="AC29" s="38">
        <f t="shared" si="3"/>
        <v>229.26</v>
      </c>
      <c r="AD29" s="39">
        <f t="shared" si="4"/>
        <v>28.598459821285431</v>
      </c>
    </row>
    <row r="30" spans="1:30" x14ac:dyDescent="0.2">
      <c r="A30" s="27">
        <v>13</v>
      </c>
      <c r="B30" s="28" t="s">
        <v>91</v>
      </c>
      <c r="C30" s="28" t="s">
        <v>92</v>
      </c>
      <c r="D30" s="28" t="s">
        <v>76</v>
      </c>
      <c r="E30" s="29">
        <v>1</v>
      </c>
      <c r="F30" s="30"/>
      <c r="G30" s="29"/>
      <c r="H30" s="31"/>
      <c r="I30" s="31"/>
      <c r="J30" s="32">
        <v>1.0379</v>
      </c>
      <c r="K30" s="29" t="str">
        <f t="shared" si="0"/>
        <v/>
      </c>
      <c r="L30" s="36">
        <v>92.74</v>
      </c>
      <c r="M30" s="34">
        <v>75.400000000000006</v>
      </c>
      <c r="N30" s="35">
        <f t="shared" si="5"/>
        <v>98.02000000000001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7">
        <f t="shared" si="1"/>
        <v>3</v>
      </c>
      <c r="AB30" s="38">
        <f t="shared" si="2"/>
        <v>88.72</v>
      </c>
      <c r="AC30" s="38">
        <f t="shared" si="3"/>
        <v>88.72</v>
      </c>
      <c r="AD30" s="39">
        <f t="shared" si="4"/>
        <v>13.33825253265811</v>
      </c>
    </row>
    <row r="31" spans="1:30" x14ac:dyDescent="0.2">
      <c r="A31" s="27">
        <v>14</v>
      </c>
      <c r="B31" s="28" t="s">
        <v>93</v>
      </c>
      <c r="C31" s="28" t="s">
        <v>94</v>
      </c>
      <c r="D31" s="28" t="s">
        <v>76</v>
      </c>
      <c r="E31" s="29">
        <v>1</v>
      </c>
      <c r="F31" s="30"/>
      <c r="G31" s="29"/>
      <c r="H31" s="31"/>
      <c r="I31" s="31"/>
      <c r="J31" s="32">
        <v>1.0379</v>
      </c>
      <c r="K31" s="29" t="str">
        <f t="shared" si="0"/>
        <v/>
      </c>
      <c r="L31" s="36">
        <v>136.6</v>
      </c>
      <c r="M31" s="34">
        <v>106.6</v>
      </c>
      <c r="N31" s="35">
        <f t="shared" si="5"/>
        <v>138.57999999999998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7">
        <f t="shared" si="1"/>
        <v>3</v>
      </c>
      <c r="AB31" s="38">
        <f t="shared" si="2"/>
        <v>127.26</v>
      </c>
      <c r="AC31" s="38">
        <f t="shared" si="3"/>
        <v>127.26</v>
      </c>
      <c r="AD31" s="39">
        <f t="shared" si="4"/>
        <v>14.080978403783618</v>
      </c>
    </row>
    <row r="32" spans="1:30" x14ac:dyDescent="0.2">
      <c r="A32" s="27">
        <v>15</v>
      </c>
      <c r="B32" s="28" t="s">
        <v>95</v>
      </c>
      <c r="C32" s="28" t="s">
        <v>96</v>
      </c>
      <c r="D32" s="28" t="s">
        <v>76</v>
      </c>
      <c r="E32" s="29">
        <v>1</v>
      </c>
      <c r="F32" s="30"/>
      <c r="G32" s="29"/>
      <c r="H32" s="31"/>
      <c r="I32" s="31"/>
      <c r="J32" s="32">
        <v>1.0379</v>
      </c>
      <c r="K32" s="29" t="str">
        <f t="shared" si="0"/>
        <v/>
      </c>
      <c r="L32" s="36">
        <v>176.42</v>
      </c>
      <c r="M32" s="34">
        <v>122.2</v>
      </c>
      <c r="N32" s="35">
        <f t="shared" si="5"/>
        <v>158.86000000000001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7">
        <f t="shared" si="1"/>
        <v>3</v>
      </c>
      <c r="AB32" s="38">
        <f t="shared" si="2"/>
        <v>152.5</v>
      </c>
      <c r="AC32" s="38">
        <f t="shared" si="3"/>
        <v>152.5</v>
      </c>
      <c r="AD32" s="39">
        <f t="shared" si="4"/>
        <v>18.14099200129375</v>
      </c>
    </row>
    <row r="33" spans="1:30" x14ac:dyDescent="0.2">
      <c r="A33" s="27">
        <v>16</v>
      </c>
      <c r="B33" s="28" t="s">
        <v>97</v>
      </c>
      <c r="C33" s="28" t="s">
        <v>98</v>
      </c>
      <c r="D33" s="28" t="s">
        <v>76</v>
      </c>
      <c r="E33" s="29">
        <v>1</v>
      </c>
      <c r="F33" s="30"/>
      <c r="G33" s="29"/>
      <c r="H33" s="31"/>
      <c r="I33" s="31"/>
      <c r="J33" s="32">
        <v>1.0379</v>
      </c>
      <c r="K33" s="29" t="str">
        <f t="shared" si="0"/>
        <v/>
      </c>
      <c r="L33" s="36">
        <v>327.64</v>
      </c>
      <c r="M33" s="34">
        <v>200</v>
      </c>
      <c r="N33" s="35">
        <f t="shared" si="5"/>
        <v>260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>
        <f t="shared" si="1"/>
        <v>3</v>
      </c>
      <c r="AB33" s="38">
        <f t="shared" si="2"/>
        <v>262.55</v>
      </c>
      <c r="AC33" s="38">
        <f t="shared" si="3"/>
        <v>262.55</v>
      </c>
      <c r="AD33" s="39">
        <f t="shared" si="4"/>
        <v>24.322261226520613</v>
      </c>
    </row>
    <row r="34" spans="1:30" x14ac:dyDescent="0.2">
      <c r="A34" s="27">
        <v>17</v>
      </c>
      <c r="B34" s="28" t="s">
        <v>99</v>
      </c>
      <c r="C34" s="28" t="s">
        <v>100</v>
      </c>
      <c r="D34" s="28" t="s">
        <v>76</v>
      </c>
      <c r="E34" s="29">
        <v>1</v>
      </c>
      <c r="F34" s="30"/>
      <c r="G34" s="29"/>
      <c r="H34" s="31"/>
      <c r="I34" s="31"/>
      <c r="J34" s="32">
        <v>1.0379</v>
      </c>
      <c r="K34" s="29" t="str">
        <f t="shared" si="0"/>
        <v/>
      </c>
      <c r="L34" s="36">
        <v>106.18</v>
      </c>
      <c r="M34" s="34">
        <v>87.1</v>
      </c>
      <c r="N34" s="35">
        <f t="shared" si="5"/>
        <v>113.22999999999999</v>
      </c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7">
        <f t="shared" si="1"/>
        <v>3</v>
      </c>
      <c r="AB34" s="38">
        <f t="shared" si="2"/>
        <v>102.17</v>
      </c>
      <c r="AC34" s="38">
        <f t="shared" si="3"/>
        <v>102.17</v>
      </c>
      <c r="AD34" s="39">
        <f t="shared" si="4"/>
        <v>13.231540447201118</v>
      </c>
    </row>
    <row r="35" spans="1:30" x14ac:dyDescent="0.2">
      <c r="A35" s="27">
        <v>18</v>
      </c>
      <c r="B35" s="28" t="s">
        <v>101</v>
      </c>
      <c r="C35" s="28" t="s">
        <v>102</v>
      </c>
      <c r="D35" s="28" t="s">
        <v>76</v>
      </c>
      <c r="E35" s="29">
        <v>1</v>
      </c>
      <c r="F35" s="30"/>
      <c r="G35" s="29"/>
      <c r="H35" s="31"/>
      <c r="I35" s="31"/>
      <c r="J35" s="32">
        <v>1.0379</v>
      </c>
      <c r="K35" s="29" t="str">
        <f t="shared" si="0"/>
        <v/>
      </c>
      <c r="L35" s="36">
        <v>62.48</v>
      </c>
      <c r="M35" s="34">
        <v>52</v>
      </c>
      <c r="N35" s="35">
        <f t="shared" si="5"/>
        <v>67.599999999999994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7">
        <f t="shared" si="1"/>
        <v>3</v>
      </c>
      <c r="AB35" s="38">
        <f t="shared" si="2"/>
        <v>60.7</v>
      </c>
      <c r="AC35" s="38">
        <f t="shared" si="3"/>
        <v>60.7</v>
      </c>
      <c r="AD35" s="39">
        <f t="shared" si="4"/>
        <v>13.100476555090335</v>
      </c>
    </row>
    <row r="36" spans="1:30" x14ac:dyDescent="0.2">
      <c r="A36" s="27">
        <v>19</v>
      </c>
      <c r="B36" s="28" t="s">
        <v>103</v>
      </c>
      <c r="C36" s="28" t="s">
        <v>104</v>
      </c>
      <c r="D36" s="28" t="s">
        <v>76</v>
      </c>
      <c r="E36" s="29">
        <v>1</v>
      </c>
      <c r="F36" s="30"/>
      <c r="G36" s="29"/>
      <c r="H36" s="31"/>
      <c r="I36" s="31"/>
      <c r="J36" s="32">
        <v>1.0379</v>
      </c>
      <c r="K36" s="29" t="str">
        <f t="shared" si="0"/>
        <v/>
      </c>
      <c r="L36" s="36">
        <v>116.1</v>
      </c>
      <c r="M36" s="34">
        <v>91</v>
      </c>
      <c r="N36" s="35">
        <f t="shared" si="5"/>
        <v>118.3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7">
        <f t="shared" si="1"/>
        <v>3</v>
      </c>
      <c r="AB36" s="38">
        <f t="shared" si="2"/>
        <v>108.47</v>
      </c>
      <c r="AC36" s="38">
        <f t="shared" si="3"/>
        <v>108.47</v>
      </c>
      <c r="AD36" s="39">
        <f t="shared" si="4"/>
        <v>13.982225634564797</v>
      </c>
    </row>
    <row r="37" spans="1:30" x14ac:dyDescent="0.2">
      <c r="A37" s="27">
        <v>20</v>
      </c>
      <c r="B37" s="28" t="s">
        <v>105</v>
      </c>
      <c r="C37" s="28" t="s">
        <v>106</v>
      </c>
      <c r="D37" s="28" t="s">
        <v>76</v>
      </c>
      <c r="E37" s="29">
        <v>1</v>
      </c>
      <c r="F37" s="30"/>
      <c r="G37" s="29"/>
      <c r="H37" s="31"/>
      <c r="I37" s="31"/>
      <c r="J37" s="32">
        <v>1.0379</v>
      </c>
      <c r="K37" s="29" t="str">
        <f t="shared" si="0"/>
        <v/>
      </c>
      <c r="L37" s="36">
        <v>611.66</v>
      </c>
      <c r="M37" s="34">
        <v>598</v>
      </c>
      <c r="N37" s="35">
        <f t="shared" si="5"/>
        <v>777.4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7">
        <f t="shared" si="1"/>
        <v>3</v>
      </c>
      <c r="AB37" s="38">
        <f t="shared" si="2"/>
        <v>662.36</v>
      </c>
      <c r="AC37" s="38">
        <f t="shared" si="3"/>
        <v>662.36</v>
      </c>
      <c r="AD37" s="39">
        <f t="shared" si="4"/>
        <v>15.077475155540348</v>
      </c>
    </row>
    <row r="38" spans="1:30" x14ac:dyDescent="0.2">
      <c r="A38" s="27">
        <v>21</v>
      </c>
      <c r="B38" s="28" t="s">
        <v>107</v>
      </c>
      <c r="C38" s="28" t="s">
        <v>108</v>
      </c>
      <c r="D38" s="28" t="s">
        <v>69</v>
      </c>
      <c r="E38" s="29">
        <v>1</v>
      </c>
      <c r="F38" s="30"/>
      <c r="G38" s="29"/>
      <c r="H38" s="31"/>
      <c r="I38" s="31"/>
      <c r="J38" s="32">
        <v>1.0379</v>
      </c>
      <c r="K38" s="29" t="str">
        <f t="shared" si="0"/>
        <v/>
      </c>
      <c r="L38" s="36">
        <v>6501.6</v>
      </c>
      <c r="M38" s="34">
        <v>3708.3670000000002</v>
      </c>
      <c r="N38" s="35">
        <f t="shared" si="5"/>
        <v>4820.8770999999997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>
        <f t="shared" si="1"/>
        <v>3</v>
      </c>
      <c r="AB38" s="38">
        <f t="shared" si="2"/>
        <v>5010.29</v>
      </c>
      <c r="AC38" s="38">
        <f t="shared" si="3"/>
        <v>5010.29</v>
      </c>
      <c r="AD38" s="39">
        <f t="shared" si="4"/>
        <v>28.066556832846413</v>
      </c>
    </row>
    <row r="39" spans="1:30" x14ac:dyDescent="0.2">
      <c r="A39" s="27">
        <v>22</v>
      </c>
      <c r="B39" s="28" t="s">
        <v>109</v>
      </c>
      <c r="C39" s="28" t="s">
        <v>110</v>
      </c>
      <c r="D39" s="28" t="s">
        <v>76</v>
      </c>
      <c r="E39" s="29">
        <v>1</v>
      </c>
      <c r="F39" s="30"/>
      <c r="G39" s="29"/>
      <c r="H39" s="31"/>
      <c r="I39" s="31"/>
      <c r="J39" s="32">
        <v>1.0379</v>
      </c>
      <c r="K39" s="29" t="str">
        <f t="shared" si="0"/>
        <v/>
      </c>
      <c r="L39" s="36">
        <v>255.38</v>
      </c>
      <c r="M39" s="34">
        <v>150</v>
      </c>
      <c r="N39" s="35">
        <f t="shared" si="5"/>
        <v>195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7">
        <f t="shared" si="1"/>
        <v>3</v>
      </c>
      <c r="AB39" s="38">
        <f t="shared" si="2"/>
        <v>200.13</v>
      </c>
      <c r="AC39" s="38">
        <f t="shared" si="3"/>
        <v>200.13</v>
      </c>
      <c r="AD39" s="39">
        <f t="shared" si="4"/>
        <v>26.421189136540622</v>
      </c>
    </row>
    <row r="40" spans="1:30" x14ac:dyDescent="0.2">
      <c r="A40" s="27">
        <v>23</v>
      </c>
      <c r="B40" s="28" t="s">
        <v>111</v>
      </c>
      <c r="C40" s="28" t="s">
        <v>112</v>
      </c>
      <c r="D40" s="28" t="s">
        <v>69</v>
      </c>
      <c r="E40" s="29">
        <v>1</v>
      </c>
      <c r="F40" s="30"/>
      <c r="G40" s="29"/>
      <c r="H40" s="31"/>
      <c r="I40" s="31"/>
      <c r="J40" s="32">
        <v>1.0379</v>
      </c>
      <c r="K40" s="29" t="str">
        <f t="shared" si="0"/>
        <v/>
      </c>
      <c r="L40" s="36">
        <v>2750</v>
      </c>
      <c r="M40" s="34">
        <v>2210</v>
      </c>
      <c r="N40" s="35">
        <f t="shared" si="5"/>
        <v>2873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7">
        <f t="shared" si="1"/>
        <v>3</v>
      </c>
      <c r="AB40" s="38">
        <f t="shared" si="2"/>
        <v>2611</v>
      </c>
      <c r="AC40" s="38">
        <f t="shared" si="3"/>
        <v>2611</v>
      </c>
      <c r="AD40" s="39">
        <f t="shared" si="4"/>
        <v>13.507458498986887</v>
      </c>
    </row>
    <row r="41" spans="1:30" x14ac:dyDescent="0.2">
      <c r="A41" s="27">
        <v>24</v>
      </c>
      <c r="B41" s="28" t="s">
        <v>113</v>
      </c>
      <c r="C41" s="28" t="s">
        <v>114</v>
      </c>
      <c r="D41" s="28" t="s">
        <v>76</v>
      </c>
      <c r="E41" s="29">
        <v>1</v>
      </c>
      <c r="F41" s="30"/>
      <c r="G41" s="29"/>
      <c r="H41" s="31"/>
      <c r="I41" s="31"/>
      <c r="J41" s="32">
        <v>1.0379</v>
      </c>
      <c r="K41" s="29" t="str">
        <f t="shared" si="0"/>
        <v/>
      </c>
      <c r="L41" s="36">
        <v>2461.6799999999998</v>
      </c>
      <c r="M41" s="34">
        <v>1937</v>
      </c>
      <c r="N41" s="35">
        <f t="shared" si="5"/>
        <v>2518.1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7">
        <f t="shared" si="1"/>
        <v>3</v>
      </c>
      <c r="AB41" s="38">
        <f t="shared" si="2"/>
        <v>2305.6</v>
      </c>
      <c r="AC41" s="38">
        <f t="shared" si="3"/>
        <v>2305.6</v>
      </c>
      <c r="AD41" s="39">
        <f t="shared" si="4"/>
        <v>13.898997336044838</v>
      </c>
    </row>
    <row r="42" spans="1:30" x14ac:dyDescent="0.2">
      <c r="A42" s="27">
        <v>25</v>
      </c>
      <c r="B42" s="28" t="s">
        <v>115</v>
      </c>
      <c r="C42" s="28" t="s">
        <v>116</v>
      </c>
      <c r="D42" s="28" t="s">
        <v>117</v>
      </c>
      <c r="E42" s="29">
        <v>1</v>
      </c>
      <c r="F42" s="30"/>
      <c r="G42" s="29"/>
      <c r="H42" s="31"/>
      <c r="I42" s="31"/>
      <c r="J42" s="32">
        <v>1.0379</v>
      </c>
      <c r="K42" s="29" t="str">
        <f t="shared" si="0"/>
        <v/>
      </c>
      <c r="L42" s="36">
        <v>127.26</v>
      </c>
      <c r="M42" s="34">
        <v>91</v>
      </c>
      <c r="N42" s="35">
        <f t="shared" si="5"/>
        <v>118.3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7">
        <f t="shared" si="1"/>
        <v>3</v>
      </c>
      <c r="AB42" s="38">
        <f t="shared" si="2"/>
        <v>112.19</v>
      </c>
      <c r="AC42" s="38">
        <f t="shared" si="3"/>
        <v>112.19</v>
      </c>
      <c r="AD42" s="39">
        <f t="shared" si="4"/>
        <v>16.835016976474595</v>
      </c>
    </row>
    <row r="43" spans="1:30" x14ac:dyDescent="0.2">
      <c r="A43" s="27">
        <v>26</v>
      </c>
      <c r="B43" s="28" t="s">
        <v>118</v>
      </c>
      <c r="C43" s="28" t="s">
        <v>119</v>
      </c>
      <c r="D43" s="28" t="s">
        <v>117</v>
      </c>
      <c r="E43" s="29">
        <v>1</v>
      </c>
      <c r="F43" s="30"/>
      <c r="G43" s="29"/>
      <c r="H43" s="31"/>
      <c r="I43" s="31"/>
      <c r="J43" s="32">
        <v>1.0379</v>
      </c>
      <c r="K43" s="29" t="str">
        <f t="shared" si="0"/>
        <v/>
      </c>
      <c r="L43" s="36">
        <v>107.5</v>
      </c>
      <c r="M43" s="34">
        <v>93.6</v>
      </c>
      <c r="N43" s="35">
        <f t="shared" si="5"/>
        <v>121.67999999999999</v>
      </c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7">
        <f t="shared" si="1"/>
        <v>3</v>
      </c>
      <c r="AB43" s="38">
        <f t="shared" si="2"/>
        <v>107.60000000000001</v>
      </c>
      <c r="AC43" s="38">
        <f t="shared" si="3"/>
        <v>107.60000000000001</v>
      </c>
      <c r="AD43" s="39">
        <f t="shared" si="4"/>
        <v>13.04854337048163</v>
      </c>
    </row>
    <row r="44" spans="1:30" x14ac:dyDescent="0.2">
      <c r="A44" s="27">
        <v>27</v>
      </c>
      <c r="B44" s="28" t="s">
        <v>120</v>
      </c>
      <c r="C44" s="28" t="s">
        <v>121</v>
      </c>
      <c r="D44" s="28" t="s">
        <v>117</v>
      </c>
      <c r="E44" s="29">
        <v>1</v>
      </c>
      <c r="F44" s="30"/>
      <c r="G44" s="29"/>
      <c r="H44" s="31"/>
      <c r="I44" s="31"/>
      <c r="J44" s="32">
        <v>1.0379</v>
      </c>
      <c r="K44" s="29" t="str">
        <f t="shared" si="0"/>
        <v/>
      </c>
      <c r="L44" s="36">
        <v>219.76</v>
      </c>
      <c r="M44" s="34">
        <v>120</v>
      </c>
      <c r="N44" s="35">
        <f t="shared" si="5"/>
        <v>156</v>
      </c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7">
        <f t="shared" si="1"/>
        <v>3</v>
      </c>
      <c r="AB44" s="38">
        <f t="shared" si="2"/>
        <v>165.26</v>
      </c>
      <c r="AC44" s="38">
        <f t="shared" si="3"/>
        <v>165.26</v>
      </c>
      <c r="AD44" s="39">
        <f t="shared" si="4"/>
        <v>30.569784115661143</v>
      </c>
    </row>
    <row r="45" spans="1:30" x14ac:dyDescent="0.2">
      <c r="A45" s="27">
        <v>28</v>
      </c>
      <c r="B45" s="28" t="s">
        <v>122</v>
      </c>
      <c r="C45" s="28" t="s">
        <v>123</v>
      </c>
      <c r="D45" s="28" t="s">
        <v>117</v>
      </c>
      <c r="E45" s="29">
        <v>1</v>
      </c>
      <c r="F45" s="30"/>
      <c r="G45" s="29"/>
      <c r="H45" s="31"/>
      <c r="I45" s="31"/>
      <c r="J45" s="32">
        <v>1.0379</v>
      </c>
      <c r="K45" s="29" t="str">
        <f t="shared" si="0"/>
        <v/>
      </c>
      <c r="L45" s="36">
        <v>370</v>
      </c>
      <c r="M45" s="34">
        <v>234</v>
      </c>
      <c r="N45" s="35">
        <f t="shared" si="5"/>
        <v>304.2</v>
      </c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7">
        <f t="shared" si="1"/>
        <v>3</v>
      </c>
      <c r="AB45" s="38">
        <f t="shared" si="2"/>
        <v>302.74</v>
      </c>
      <c r="AC45" s="38">
        <f t="shared" si="3"/>
        <v>302.74</v>
      </c>
      <c r="AD45" s="39">
        <f t="shared" si="4"/>
        <v>22.465436252407265</v>
      </c>
    </row>
    <row r="46" spans="1:30" x14ac:dyDescent="0.2">
      <c r="A46" s="27">
        <v>29</v>
      </c>
      <c r="B46" s="28" t="s">
        <v>124</v>
      </c>
      <c r="C46" s="28" t="s">
        <v>125</v>
      </c>
      <c r="D46" s="28" t="s">
        <v>117</v>
      </c>
      <c r="E46" s="29">
        <v>1</v>
      </c>
      <c r="F46" s="30"/>
      <c r="G46" s="29"/>
      <c r="H46" s="31"/>
      <c r="I46" s="31"/>
      <c r="J46" s="32">
        <v>1.0379</v>
      </c>
      <c r="K46" s="29" t="str">
        <f t="shared" si="0"/>
        <v/>
      </c>
      <c r="L46" s="36">
        <v>129</v>
      </c>
      <c r="M46" s="34">
        <v>220</v>
      </c>
      <c r="N46" s="35">
        <v>180</v>
      </c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7">
        <f t="shared" si="1"/>
        <v>3</v>
      </c>
      <c r="AB46" s="38">
        <f t="shared" si="2"/>
        <v>176.34</v>
      </c>
      <c r="AC46" s="38">
        <f t="shared" si="3"/>
        <v>176.34</v>
      </c>
      <c r="AD46" s="39">
        <f t="shared" si="4"/>
        <v>25.865187289316356</v>
      </c>
    </row>
    <row r="47" spans="1:30" x14ac:dyDescent="0.2">
      <c r="A47" s="27">
        <v>30</v>
      </c>
      <c r="B47" s="28" t="s">
        <v>126</v>
      </c>
      <c r="C47" s="28" t="s">
        <v>127</v>
      </c>
      <c r="D47" s="28" t="s">
        <v>69</v>
      </c>
      <c r="E47" s="29">
        <v>1</v>
      </c>
      <c r="F47" s="30"/>
      <c r="G47" s="29"/>
      <c r="H47" s="31"/>
      <c r="I47" s="31"/>
      <c r="J47" s="32">
        <v>1.0379</v>
      </c>
      <c r="K47" s="29" t="str">
        <f t="shared" si="0"/>
        <v/>
      </c>
      <c r="L47" s="36">
        <v>869.04</v>
      </c>
      <c r="M47" s="34">
        <v>475</v>
      </c>
      <c r="N47" s="35">
        <f>M47+(M47*30%)</f>
        <v>617.5</v>
      </c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7">
        <f t="shared" si="1"/>
        <v>3</v>
      </c>
      <c r="AB47" s="38">
        <f t="shared" si="2"/>
        <v>653.85</v>
      </c>
      <c r="AC47" s="38">
        <f t="shared" si="3"/>
        <v>653.85</v>
      </c>
      <c r="AD47" s="39">
        <f t="shared" si="4"/>
        <v>30.514437115814573</v>
      </c>
    </row>
    <row r="48" spans="1:30" x14ac:dyDescent="0.2">
      <c r="A48" s="27">
        <v>31</v>
      </c>
      <c r="B48" s="28" t="s">
        <v>128</v>
      </c>
      <c r="C48" s="28" t="s">
        <v>129</v>
      </c>
      <c r="D48" s="28" t="s">
        <v>117</v>
      </c>
      <c r="E48" s="29">
        <v>1</v>
      </c>
      <c r="F48" s="30"/>
      <c r="G48" s="29"/>
      <c r="H48" s="31"/>
      <c r="I48" s="31"/>
      <c r="J48" s="32">
        <v>1.0379</v>
      </c>
      <c r="K48" s="29" t="str">
        <f t="shared" si="0"/>
        <v/>
      </c>
      <c r="L48" s="36">
        <v>107.5</v>
      </c>
      <c r="M48" s="34">
        <v>91</v>
      </c>
      <c r="N48" s="35">
        <f>M48+(M48*30%)</f>
        <v>118.3</v>
      </c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7">
        <f t="shared" si="1"/>
        <v>3</v>
      </c>
      <c r="AB48" s="38">
        <f t="shared" si="2"/>
        <v>105.60000000000001</v>
      </c>
      <c r="AC48" s="38">
        <f t="shared" si="3"/>
        <v>105.60000000000001</v>
      </c>
      <c r="AD48" s="39">
        <f t="shared" si="4"/>
        <v>13.019714139228119</v>
      </c>
    </row>
    <row r="49" spans="1:30" x14ac:dyDescent="0.2">
      <c r="A49" s="27">
        <v>32</v>
      </c>
      <c r="B49" s="28" t="s">
        <v>130</v>
      </c>
      <c r="C49" s="28" t="s">
        <v>131</v>
      </c>
      <c r="D49" s="28" t="s">
        <v>117</v>
      </c>
      <c r="E49" s="29">
        <v>1</v>
      </c>
      <c r="F49" s="30"/>
      <c r="G49" s="29"/>
      <c r="H49" s="31"/>
      <c r="I49" s="31"/>
      <c r="J49" s="32">
        <v>1.0379</v>
      </c>
      <c r="K49" s="29" t="str">
        <f t="shared" si="0"/>
        <v/>
      </c>
      <c r="L49" s="36">
        <v>1087.9000000000001</v>
      </c>
      <c r="M49" s="34">
        <v>974.44100000000003</v>
      </c>
      <c r="N49" s="35">
        <f>M49+(M49*30%)</f>
        <v>1266.7733000000001</v>
      </c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7">
        <f t="shared" si="1"/>
        <v>3</v>
      </c>
      <c r="AB49" s="38">
        <f t="shared" si="2"/>
        <v>1109.71</v>
      </c>
      <c r="AC49" s="38">
        <f t="shared" si="3"/>
        <v>1109.71</v>
      </c>
      <c r="AD49" s="39">
        <f t="shared" si="4"/>
        <v>13.281028256958471</v>
      </c>
    </row>
    <row r="50" spans="1:30" ht="12.75" customHeight="1" x14ac:dyDescent="0.2">
      <c r="A50" s="41"/>
      <c r="B50" s="42"/>
      <c r="C50" s="4" t="s">
        <v>132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44">
        <f>SUM(AC18:AC49)</f>
        <v>26148.809999999994</v>
      </c>
      <c r="AD50" s="45"/>
    </row>
    <row r="51" spans="1:30" x14ac:dyDescent="0.2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7"/>
    </row>
    <row r="52" spans="1:30" s="48" customFormat="1" hidden="1" x14ac:dyDescent="0.2">
      <c r="C52" s="48" t="s">
        <v>133</v>
      </c>
    </row>
    <row r="53" spans="1:30" s="48" customFormat="1" hidden="1" x14ac:dyDescent="0.2">
      <c r="C53" s="49" t="s">
        <v>134</v>
      </c>
    </row>
    <row r="54" spans="1:30" s="48" customFormat="1" hidden="1" x14ac:dyDescent="0.2">
      <c r="C54" s="49" t="s">
        <v>135</v>
      </c>
    </row>
    <row r="55" spans="1:30" s="48" customFormat="1" hidden="1" x14ac:dyDescent="0.2">
      <c r="C55" s="49" t="s">
        <v>136</v>
      </c>
    </row>
    <row r="56" spans="1:30" x14ac:dyDescent="0.2">
      <c r="L56" s="50"/>
    </row>
    <row r="57" spans="1:30" s="51" customFormat="1" ht="15.75" x14ac:dyDescent="0.25">
      <c r="C57" s="52" t="s">
        <v>137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30" s="51" customFormat="1" ht="15.75" x14ac:dyDescent="0.25"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30" s="51" customFormat="1" ht="15.75" x14ac:dyDescent="0.25">
      <c r="C59" s="53">
        <v>44585</v>
      </c>
      <c r="D59" s="54"/>
      <c r="E59" s="54"/>
      <c r="F59" s="3" t="s">
        <v>138</v>
      </c>
      <c r="G59" s="3"/>
      <c r="H59" s="3"/>
      <c r="I59" s="3"/>
      <c r="J59" s="3"/>
      <c r="K59" s="55"/>
      <c r="L59" s="3"/>
      <c r="M59" s="3"/>
      <c r="N59" s="3"/>
      <c r="O59" s="56"/>
      <c r="P59" s="56"/>
      <c r="Q59" s="15"/>
      <c r="R59" s="15"/>
      <c r="S59" s="15"/>
      <c r="T59" s="15"/>
      <c r="U59" s="15"/>
      <c r="V59" s="54"/>
      <c r="W59" s="54"/>
      <c r="X59" s="54"/>
      <c r="Y59" s="54"/>
      <c r="Z59" s="54"/>
      <c r="AA59" s="54"/>
      <c r="AB59" s="54"/>
      <c r="AC59" s="57"/>
    </row>
    <row r="60" spans="1:30" s="51" customFormat="1" ht="15.75" x14ac:dyDescent="0.25">
      <c r="C60" s="58" t="s">
        <v>139</v>
      </c>
      <c r="D60" s="54"/>
      <c r="E60" s="54"/>
      <c r="F60" s="2" t="s">
        <v>140</v>
      </c>
      <c r="G60" s="2"/>
      <c r="H60" s="2"/>
      <c r="I60" s="2"/>
      <c r="J60" s="2"/>
      <c r="K60" s="15"/>
      <c r="L60" s="1" t="s">
        <v>141</v>
      </c>
      <c r="M60" s="1"/>
      <c r="N60" s="1"/>
      <c r="O60" s="56"/>
      <c r="P60" s="56"/>
      <c r="Q60" s="15"/>
      <c r="R60" s="15"/>
      <c r="S60" s="15"/>
      <c r="T60" s="15"/>
      <c r="U60" s="15"/>
      <c r="V60" s="54"/>
      <c r="W60" s="54"/>
      <c r="X60" s="54"/>
      <c r="Y60" s="54"/>
      <c r="Z60" s="54"/>
      <c r="AA60" s="54"/>
      <c r="AB60" s="54"/>
    </row>
    <row r="61" spans="1:30" x14ac:dyDescent="0.2">
      <c r="C61" s="59"/>
      <c r="V61" s="55"/>
      <c r="W61" s="55"/>
      <c r="X61" s="55"/>
      <c r="Y61" s="55"/>
      <c r="Z61" s="55"/>
      <c r="AA61" s="55"/>
      <c r="AB61" s="55"/>
    </row>
    <row r="62" spans="1:30" x14ac:dyDescent="0.2">
      <c r="C62" s="52" t="s">
        <v>142</v>
      </c>
      <c r="V62" s="55"/>
      <c r="W62" s="55"/>
      <c r="X62" s="55"/>
      <c r="Y62" s="55"/>
      <c r="Z62" s="55"/>
      <c r="AA62" s="55"/>
      <c r="AB62" s="55"/>
    </row>
    <row r="63" spans="1:30" x14ac:dyDescent="0.2">
      <c r="V63" s="55"/>
      <c r="W63" s="55"/>
      <c r="X63" s="55"/>
      <c r="Y63" s="55"/>
      <c r="Z63" s="55"/>
      <c r="AA63" s="55"/>
      <c r="AB63" s="55"/>
    </row>
    <row r="64" spans="1:30" x14ac:dyDescent="0.2">
      <c r="C64" s="53"/>
      <c r="D64" s="54"/>
      <c r="E64" s="54"/>
      <c r="F64" s="3"/>
      <c r="G64" s="3"/>
      <c r="H64" s="3"/>
      <c r="I64" s="3"/>
      <c r="J64" s="3"/>
      <c r="K64" s="55"/>
      <c r="L64" s="3"/>
      <c r="M64" s="3"/>
      <c r="N64" s="3"/>
      <c r="O64" s="56"/>
      <c r="P64" s="56"/>
      <c r="V64" s="54"/>
      <c r="W64" s="54"/>
      <c r="X64" s="54"/>
      <c r="Y64" s="54"/>
      <c r="Z64" s="54"/>
      <c r="AA64" s="54"/>
      <c r="AB64" s="54"/>
    </row>
    <row r="65" spans="3:30" x14ac:dyDescent="0.2">
      <c r="C65" s="58" t="s">
        <v>139</v>
      </c>
      <c r="D65" s="54"/>
      <c r="E65" s="54"/>
      <c r="F65" s="2" t="s">
        <v>140</v>
      </c>
      <c r="G65" s="2"/>
      <c r="H65" s="2"/>
      <c r="I65" s="2"/>
      <c r="J65" s="2"/>
      <c r="L65" s="1" t="s">
        <v>141</v>
      </c>
      <c r="M65" s="1"/>
      <c r="N65" s="1"/>
      <c r="O65" s="56"/>
      <c r="P65" s="56"/>
      <c r="V65" s="54"/>
      <c r="W65" s="54"/>
      <c r="X65" s="54"/>
      <c r="Y65" s="54"/>
      <c r="Z65" s="54"/>
      <c r="AA65" s="54"/>
      <c r="AB65" s="54"/>
    </row>
    <row r="68" spans="3:30" x14ac:dyDescent="0.2">
      <c r="C68" s="52" t="s">
        <v>143</v>
      </c>
    </row>
    <row r="70" spans="3:30" x14ac:dyDescent="0.2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</sheetData>
  <autoFilter ref="A17:AD50"/>
  <mergeCells count="38">
    <mergeCell ref="F64:J64"/>
    <mergeCell ref="L64:N64"/>
    <mergeCell ref="F65:J65"/>
    <mergeCell ref="L65:N65"/>
    <mergeCell ref="C70:AD70"/>
    <mergeCell ref="C50:M50"/>
    <mergeCell ref="F59:J59"/>
    <mergeCell ref="L59:N59"/>
    <mergeCell ref="F60:J60"/>
    <mergeCell ref="L60:N6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8</cp:revision>
  <cp:lastPrinted>2019-10-25T15:15:52Z</cp:lastPrinted>
  <dcterms:created xsi:type="dcterms:W3CDTF">1996-10-08T23:32:33Z</dcterms:created>
  <dcterms:modified xsi:type="dcterms:W3CDTF">2022-02-02T05:22:47Z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