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373 Автозапчасти\ЗК СКС-2373\Приложение 7 Обоснование НМЦ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Обоснование!$A$17:$AD$61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Обоснование!$A$1:$AD$83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60" i="1" l="1"/>
  <c r="AC60" i="1" s="1"/>
  <c r="AA60" i="1"/>
  <c r="AC59" i="1"/>
  <c r="AB59" i="1"/>
  <c r="AD59" i="1" s="1"/>
  <c r="AA59" i="1"/>
  <c r="AA58" i="1"/>
  <c r="K58" i="1"/>
  <c r="AB58" i="1" s="1"/>
  <c r="AB57" i="1"/>
  <c r="K57" i="1"/>
  <c r="AA57" i="1" s="1"/>
  <c r="AA56" i="1"/>
  <c r="K56" i="1"/>
  <c r="AB56" i="1" s="1"/>
  <c r="AD56" i="1" s="1"/>
  <c r="AB55" i="1"/>
  <c r="AC55" i="1" s="1"/>
  <c r="K55" i="1"/>
  <c r="AA55" i="1" s="1"/>
  <c r="AA54" i="1"/>
  <c r="K54" i="1"/>
  <c r="AB54" i="1" s="1"/>
  <c r="AD54" i="1" s="1"/>
  <c r="AB53" i="1"/>
  <c r="AC53" i="1" s="1"/>
  <c r="K53" i="1"/>
  <c r="AA53" i="1" s="1"/>
  <c r="AA52" i="1"/>
  <c r="K52" i="1"/>
  <c r="AB52" i="1" s="1"/>
  <c r="AD52" i="1" s="1"/>
  <c r="AB51" i="1"/>
  <c r="AC51" i="1" s="1"/>
  <c r="K51" i="1"/>
  <c r="AA51" i="1" s="1"/>
  <c r="AA50" i="1"/>
  <c r="K50" i="1"/>
  <c r="AB50" i="1" s="1"/>
  <c r="AD50" i="1" s="1"/>
  <c r="AB49" i="1"/>
  <c r="AC49" i="1" s="1"/>
  <c r="K49" i="1"/>
  <c r="AA49" i="1" s="1"/>
  <c r="AA48" i="1"/>
  <c r="K48" i="1"/>
  <c r="AB48" i="1" s="1"/>
  <c r="AD48" i="1" s="1"/>
  <c r="AB47" i="1"/>
  <c r="AC47" i="1" s="1"/>
  <c r="K47" i="1"/>
  <c r="AA47" i="1" s="1"/>
  <c r="AA46" i="1"/>
  <c r="K46" i="1"/>
  <c r="AB46" i="1" s="1"/>
  <c r="AD46" i="1" s="1"/>
  <c r="AB45" i="1"/>
  <c r="AC45" i="1" s="1"/>
  <c r="K45" i="1"/>
  <c r="AA45" i="1" s="1"/>
  <c r="AA44" i="1"/>
  <c r="K44" i="1"/>
  <c r="AB44" i="1" s="1"/>
  <c r="AD44" i="1" s="1"/>
  <c r="AB43" i="1"/>
  <c r="AC43" i="1" s="1"/>
  <c r="K43" i="1"/>
  <c r="AA43" i="1" s="1"/>
  <c r="AA42" i="1"/>
  <c r="K42" i="1"/>
  <c r="AB42" i="1" s="1"/>
  <c r="AD42" i="1" s="1"/>
  <c r="AB41" i="1"/>
  <c r="AC41" i="1" s="1"/>
  <c r="K41" i="1"/>
  <c r="AA41" i="1" s="1"/>
  <c r="AA40" i="1"/>
  <c r="K40" i="1"/>
  <c r="AB40" i="1" s="1"/>
  <c r="AD40" i="1" s="1"/>
  <c r="AB39" i="1"/>
  <c r="AC39" i="1" s="1"/>
  <c r="K39" i="1"/>
  <c r="AA39" i="1" s="1"/>
  <c r="AA38" i="1"/>
  <c r="K38" i="1"/>
  <c r="AB38" i="1" s="1"/>
  <c r="AD38" i="1" s="1"/>
  <c r="AB37" i="1"/>
  <c r="AC37" i="1" s="1"/>
  <c r="K37" i="1"/>
  <c r="AA37" i="1" s="1"/>
  <c r="AA36" i="1"/>
  <c r="K36" i="1"/>
  <c r="AB36" i="1" s="1"/>
  <c r="AD36" i="1" s="1"/>
  <c r="AB35" i="1"/>
  <c r="AC35" i="1" s="1"/>
  <c r="K35" i="1"/>
  <c r="AA35" i="1" s="1"/>
  <c r="AA34" i="1"/>
  <c r="K34" i="1"/>
  <c r="AB34" i="1" s="1"/>
  <c r="AD34" i="1" s="1"/>
  <c r="AB33" i="1"/>
  <c r="AC33" i="1" s="1"/>
  <c r="K33" i="1"/>
  <c r="AA33" i="1" s="1"/>
  <c r="AA32" i="1"/>
  <c r="K32" i="1"/>
  <c r="AB32" i="1" s="1"/>
  <c r="AD32" i="1" s="1"/>
  <c r="AB31" i="1"/>
  <c r="AC31" i="1" s="1"/>
  <c r="K31" i="1"/>
  <c r="AA31" i="1" s="1"/>
  <c r="AA30" i="1"/>
  <c r="K30" i="1"/>
  <c r="AB30" i="1" s="1"/>
  <c r="AD30" i="1" s="1"/>
  <c r="AB29" i="1"/>
  <c r="AC29" i="1" s="1"/>
  <c r="K29" i="1"/>
  <c r="AA29" i="1" s="1"/>
  <c r="AA28" i="1"/>
  <c r="K28" i="1"/>
  <c r="AB28" i="1" s="1"/>
  <c r="AD28" i="1" s="1"/>
  <c r="AB27" i="1"/>
  <c r="AC27" i="1" s="1"/>
  <c r="K27" i="1"/>
  <c r="AA27" i="1" s="1"/>
  <c r="AA26" i="1"/>
  <c r="K26" i="1"/>
  <c r="AB26" i="1" s="1"/>
  <c r="AD26" i="1" s="1"/>
  <c r="AB25" i="1"/>
  <c r="AC25" i="1" s="1"/>
  <c r="K25" i="1"/>
  <c r="AA25" i="1" s="1"/>
  <c r="AA24" i="1"/>
  <c r="K24" i="1"/>
  <c r="AB24" i="1" s="1"/>
  <c r="AD24" i="1" s="1"/>
  <c r="AB23" i="1"/>
  <c r="AC23" i="1" s="1"/>
  <c r="K23" i="1"/>
  <c r="AA23" i="1" s="1"/>
  <c r="AA22" i="1"/>
  <c r="K22" i="1"/>
  <c r="AB22" i="1" s="1"/>
  <c r="AD22" i="1" s="1"/>
  <c r="AB21" i="1"/>
  <c r="AC21" i="1" s="1"/>
  <c r="K21" i="1"/>
  <c r="AA21" i="1" s="1"/>
  <c r="AA20" i="1"/>
  <c r="K20" i="1"/>
  <c r="AB20" i="1" s="1"/>
  <c r="AD20" i="1" s="1"/>
  <c r="AB19" i="1"/>
  <c r="AC19" i="1" s="1"/>
  <c r="K19" i="1"/>
  <c r="AA19" i="1" s="1"/>
  <c r="AC18" i="1"/>
  <c r="AB18" i="1"/>
  <c r="AD18" i="1" s="1"/>
  <c r="AA18" i="1"/>
  <c r="AC20" i="1" l="1"/>
  <c r="AC22" i="1"/>
  <c r="AC61" i="1" s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7" i="1"/>
  <c r="AD57" i="1"/>
  <c r="AD19" i="1"/>
  <c r="AD21" i="1"/>
  <c r="AD23" i="1"/>
  <c r="AD25" i="1"/>
  <c r="AD27" i="1"/>
  <c r="AD29" i="1"/>
  <c r="AD31" i="1"/>
  <c r="AD33" i="1"/>
  <c r="AD35" i="1"/>
  <c r="AD37" i="1"/>
  <c r="AD39" i="1"/>
  <c r="AD41" i="1"/>
  <c r="AD43" i="1"/>
  <c r="AD45" i="1"/>
  <c r="AD47" i="1"/>
  <c r="AD49" i="1"/>
  <c r="AD51" i="1"/>
  <c r="AD53" i="1"/>
  <c r="AD55" i="1"/>
  <c r="AD58" i="1"/>
  <c r="AC58" i="1"/>
  <c r="AD60" i="1"/>
</calcChain>
</file>

<file path=xl/comments1.xml><?xml version="1.0" encoding="utf-8"?>
<comments xmlns="http://schemas.openxmlformats.org/spreadsheetml/2006/main">
  <authors>
    <author/>
  </authors>
  <commentList>
    <comment ref="Q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<sst xmlns="http://schemas.openxmlformats.org/spreadsheetml/2006/main" count="212" uniqueCount="166">
  <si>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</si>
  <si>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</si>
  <si>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</si>
  <si>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</si>
  <si>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</si>
  <si>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</si>
  <si>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</si>
  <si>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З/ЗЕ</t>
  </si>
  <si>
    <t>Наименование подгруппы</t>
  </si>
  <si>
    <t>Шины дя автоспецтехники</t>
  </si>
  <si>
    <t>Наименование группы</t>
  </si>
  <si>
    <t>Автоспецтехника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</si>
  <si>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</si>
  <si>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</si>
  <si>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</si>
  <si>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</si>
  <si>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</si>
  <si>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</si>
  <si>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</si>
  <si>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</si>
  <si>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</si>
  <si>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</si>
  <si>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</si>
  <si>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</si>
  <si>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</si>
  <si>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</si>
  <si>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</si>
  <si>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</si>
  <si>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</si>
  <si>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</si>
  <si>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</si>
  <si>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</si>
  <si>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</si>
  <si>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</si>
  <si>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</si>
  <si>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</si>
  <si>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</si>
  <si>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</si>
  <si>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</si>
  <si>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</si>
  <si>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</si>
  <si>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</si>
  <si>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</si>
  <si>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</si>
  <si>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</si>
  <si>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</si>
  <si>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</si>
  <si>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</si>
  <si>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</si>
  <si>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</si>
  <si>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</si>
  <si>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</si>
  <si>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</si>
  <si>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</si>
  <si>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</si>
  <si>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</si>
  <si>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</si>
  <si>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</si>
  <si>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</si>
  <si>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</si>
  <si>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</si>
  <si>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</si>
  <si>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</si>
  <si>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</si>
  <si>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ЗЕ000008</t>
  </si>
  <si>
    <t>Шина 11,2-20</t>
  </si>
  <si>
    <t>шт</t>
  </si>
  <si>
    <t>ЗЕ000009</t>
  </si>
  <si>
    <t>Шина 13,6 - 38</t>
  </si>
  <si>
    <t>ЗЕ000010</t>
  </si>
  <si>
    <t>Шина 15,5-38</t>
  </si>
  <si>
    <t>ЗЕ000020</t>
  </si>
  <si>
    <t>Шина 185/75R16C 104/102R</t>
  </si>
  <si>
    <t>ЗЕ000028</t>
  </si>
  <si>
    <t>Шина 235/75R17,5 TL 143/141J</t>
  </si>
  <si>
    <t>ЗЕ000043</t>
  </si>
  <si>
    <t>Шина 10.00 R20</t>
  </si>
  <si>
    <t>ЗЕ000054</t>
  </si>
  <si>
    <t>Шина У-2 8,25/20 125/122J</t>
  </si>
  <si>
    <t>ЗЕ000057</t>
  </si>
  <si>
    <t>Шина 12.00R18 130J</t>
  </si>
  <si>
    <t>ЗЕ000067</t>
  </si>
  <si>
    <t>Шина 21R24 (530*610) ФД14</t>
  </si>
  <si>
    <t>ЗЕ000075</t>
  </si>
  <si>
    <t>Шина всесезонная 245/70 R19,5</t>
  </si>
  <si>
    <t>ЗЕ000081</t>
  </si>
  <si>
    <t>Шина 9.00Р20 И-Н142Б 12нс</t>
  </si>
  <si>
    <t>ЗЕ000082</t>
  </si>
  <si>
    <t>Шина универсальная МАЗ 300х508 КАМА-310 НК</t>
  </si>
  <si>
    <t>ЗЕ000100</t>
  </si>
  <si>
    <t>Шина на погрузчик ТО-18 20.5-25 Ф-92А</t>
  </si>
  <si>
    <t>ЗЕ000104</t>
  </si>
  <si>
    <t>Шина 12,00х20 (320x508) М-93 129F</t>
  </si>
  <si>
    <t>ЗЕ000109</t>
  </si>
  <si>
    <t>Шина 225/75R16 К-153</t>
  </si>
  <si>
    <t>ЗЕ000118</t>
  </si>
  <si>
    <t>Шина 440/80-24 (16,9-24) 168A8 22 н.с</t>
  </si>
  <si>
    <t>ЗЕ000123</t>
  </si>
  <si>
    <t>Шина 185/75 R16 К-156-1 (шипы) НИВА</t>
  </si>
  <si>
    <t>ЗЕ000124</t>
  </si>
  <si>
    <t>Автошина 205/70R15 (шипы)</t>
  </si>
  <si>
    <t>ЗЕ000126</t>
  </si>
  <si>
    <t>Автошина 8.2x15 HD RIM GUARD</t>
  </si>
  <si>
    <t>ЗЕ000127</t>
  </si>
  <si>
    <t>Автошина BEL-298 11R22.5</t>
  </si>
  <si>
    <t>ЗЕ000141</t>
  </si>
  <si>
    <t>Шина 175/70 R13 Кама-217</t>
  </si>
  <si>
    <t>ЗЕ000142</t>
  </si>
  <si>
    <t>Шина КАМАЗ,ЗИЛ 280х508 ИН-281</t>
  </si>
  <si>
    <t>ЗЕ000143</t>
  </si>
  <si>
    <t>Шина 425/85R21 КАМА-1260 14 нс</t>
  </si>
  <si>
    <t>ЗЕ000145</t>
  </si>
  <si>
    <t>Шина универсальная КамАЗ(Н.Камск) 280х508 КАМА-310 НК</t>
  </si>
  <si>
    <t>ЗЕ000146</t>
  </si>
  <si>
    <t>Шина 225/85R15С И-502</t>
  </si>
  <si>
    <t>ЗЕ000153</t>
  </si>
  <si>
    <t>Шина 23,5Р25 20сл. Погрузчик 18слойная</t>
  </si>
  <si>
    <t>ЗЕ000170</t>
  </si>
  <si>
    <t>Шина 315/80 R22,5 156/150L</t>
  </si>
  <si>
    <t>ЗЕ000172</t>
  </si>
  <si>
    <t>Шина 185/65 R14 шип</t>
  </si>
  <si>
    <t>ЗЕ000173</t>
  </si>
  <si>
    <t>Шина 185/65 R15 шип</t>
  </si>
  <si>
    <t>ЗЕ000174</t>
  </si>
  <si>
    <t>Шина 225/60 R17 99H шип</t>
  </si>
  <si>
    <t>ЗЕ000175</t>
  </si>
  <si>
    <t>Шина 185/75 R16C шип</t>
  </si>
  <si>
    <t>ЗЕ000176</t>
  </si>
  <si>
    <t>Шина 265/65 R17 116T шип</t>
  </si>
  <si>
    <t>ЗЕ000192</t>
  </si>
  <si>
    <t>Автошина 215/90-15 Я-245 без камеры</t>
  </si>
  <si>
    <t>ЗЕ000232</t>
  </si>
  <si>
    <t>Автошина 285/50 R20 116R XL R2 SUV</t>
  </si>
  <si>
    <t>ЗЖ002265</t>
  </si>
  <si>
    <t>Камера КамАЗ 280х508</t>
  </si>
  <si>
    <t>ЗЖ002287</t>
  </si>
  <si>
    <t>Лента ободная (к шине320/300/280х508) 7,7-20(лента)</t>
  </si>
  <si>
    <t>ЗЖ002790</t>
  </si>
  <si>
    <t>Автокамера 260х508</t>
  </si>
  <si>
    <t>ЗЖ005971</t>
  </si>
  <si>
    <t>Лента ободная (220/240/260х508)6,7-20</t>
  </si>
  <si>
    <t>ЗЗ002626</t>
  </si>
  <si>
    <t>Диск 5,5х14/4х98 D58,6 ET35 серебро</t>
  </si>
  <si>
    <t>ЗЗ002627</t>
  </si>
  <si>
    <t>Диск 6,0х15/4х100 D60,1 ET50 серебро</t>
  </si>
  <si>
    <t>ЗЗ002628</t>
  </si>
  <si>
    <t>Диск 7,0Jx17 ET51 5x114,3</t>
  </si>
  <si>
    <t>ЗЗ002629</t>
  </si>
  <si>
    <t>Диск 5,5Jx16H2 ET106 6x170</t>
  </si>
  <si>
    <t>ЗЖ007774</t>
  </si>
  <si>
    <t>Камера колеса (175*16) ГАЗ-3302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</si>
  <si>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</si>
  <si>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</si>
  <si>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</si>
  <si>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</si>
  <si>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</si>
  <si>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</si>
  <si>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Адександрович  Инженер по подготовке производства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</si>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</sst>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5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charset val="1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4" fillId="0" borderId="0" applyBorder="0" applyProtection="0"/>
  </cellStyleXfs>
  <cellXfs count="60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4" fontId="1" fillId="0" borderId="2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0" fontId="11" fillId="0" borderId="5" xfId="0" applyFont="1" applyBorder="1"/>
    <xf numFmtId="3" fontId="1" fillId="0" borderId="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19800</xdr:colOff>
      <xdr:row>20</xdr:row>
      <xdr:rowOff>132480</xdr:rowOff>
    </xdr:from>
    <xdr:to>
      <xdr:col>29</xdr:col>
      <xdr:colOff>594720</xdr:colOff>
      <xdr:row>22</xdr:row>
      <xdr:rowOff>5039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06320" y="4346280"/>
          <a:ext cx="14824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267480</xdr:colOff>
      <xdr:row>19</xdr:row>
      <xdr:rowOff>93960</xdr:rowOff>
    </xdr:from>
    <xdr:to>
      <xdr:col>28</xdr:col>
      <xdr:colOff>416520</xdr:colOff>
      <xdr:row>20</xdr:row>
      <xdr:rowOff>157680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/>
        <a:stretch/>
      </xdr:blipFill>
      <xdr:spPr>
        <a:xfrm>
          <a:off x="16254000" y="4145040"/>
          <a:ext cx="149040" cy="22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70560</xdr:colOff>
      <xdr:row>61</xdr:row>
      <xdr:rowOff>109800</xdr:rowOff>
    </xdr:from>
    <xdr:to>
      <xdr:col>29</xdr:col>
      <xdr:colOff>3045</xdr:colOff>
      <xdr:row>61</xdr:row>
      <xdr:rowOff>110160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057080" y="1098792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55</xdr:row>
      <xdr:rowOff>109440</xdr:rowOff>
    </xdr:from>
    <xdr:to>
      <xdr:col>29</xdr:col>
      <xdr:colOff>3045</xdr:colOff>
      <xdr:row>55</xdr:row>
      <xdr:rowOff>109800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057080" y="1001268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56</xdr:row>
      <xdr:rowOff>110160</xdr:rowOff>
    </xdr:from>
    <xdr:to>
      <xdr:col>29</xdr:col>
      <xdr:colOff>3045</xdr:colOff>
      <xdr:row>56</xdr:row>
      <xdr:rowOff>110520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057080" y="1017612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54</xdr:row>
      <xdr:rowOff>110160</xdr:rowOff>
    </xdr:from>
    <xdr:to>
      <xdr:col>29</xdr:col>
      <xdr:colOff>3045</xdr:colOff>
      <xdr:row>54</xdr:row>
      <xdr:rowOff>110520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057080" y="9851040"/>
          <a:ext cx="8373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81"/>
  <sheetViews>
    <sheetView tabSelected="1" view="pageBreakPreview" zoomScale="70" zoomScaleNormal="70" zoomScaleSheetLayoutView="70" zoomScalePageLayoutView="85" workbookViewId="0">
      <pane xSplit="3" ySplit="17" topLeftCell="D18" activePane="bottomRight" state="frozen"/>
      <selection pane="topRight" activeCell="D1" sqref="D1"/>
      <selection pane="bottomLeft" activeCell="A53" sqref="A53"/>
      <selection pane="bottomRight" activeCell="AD5" sqref="AD5"/>
    </sheetView>
  </sheetViews>
  <sheetFormatPr defaultRowHeight="12.75" x14ac:dyDescent="0.2"/>
  <cols>
    <col min="1" max="1" width="4.42578125" style="15" customWidth="1"/>
    <col min="2" max="2" width="12.7109375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5.75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x14ac:dyDescent="0.2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 x14ac:dyDescent="0.2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 x14ac:dyDescent="0.2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 x14ac:dyDescent="0.2">
      <c r="C10" s="20" t="s">
        <v>12</v>
      </c>
      <c r="D10" s="13" t="s">
        <v>9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 x14ac:dyDescent="0.2">
      <c r="C11" s="20" t="s">
        <v>13</v>
      </c>
      <c r="D11" s="13" t="s">
        <v>14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 x14ac:dyDescent="0.2">
      <c r="C12" s="20" t="s">
        <v>15</v>
      </c>
      <c r="D12" s="13" t="s">
        <v>16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12.75" customHeight="1" x14ac:dyDescent="0.2">
      <c r="A14" s="11" t="s">
        <v>17</v>
      </c>
      <c r="B14" s="11" t="s">
        <v>18</v>
      </c>
      <c r="C14" s="11" t="s">
        <v>19</v>
      </c>
      <c r="D14" s="11" t="s">
        <v>20</v>
      </c>
      <c r="E14" s="11" t="s">
        <v>21</v>
      </c>
      <c r="F14" s="11" t="s">
        <v>22</v>
      </c>
      <c r="G14" s="11"/>
      <c r="H14" s="11"/>
      <c r="I14" s="11"/>
      <c r="J14" s="10" t="s">
        <v>23</v>
      </c>
      <c r="K14" s="11" t="s">
        <v>24</v>
      </c>
      <c r="L14" s="9" t="s">
        <v>25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26</v>
      </c>
      <c r="AB14" s="7" t="s">
        <v>27</v>
      </c>
      <c r="AC14" s="11" t="s">
        <v>28</v>
      </c>
      <c r="AD14" s="6" t="s">
        <v>29</v>
      </c>
    </row>
    <row r="15" spans="1:30" ht="12.75" customHeight="1" x14ac:dyDescent="0.2">
      <c r="A15" s="11"/>
      <c r="B15" s="11"/>
      <c r="C15" s="11"/>
      <c r="D15" s="11"/>
      <c r="E15" s="11"/>
      <c r="F15" s="11" t="s">
        <v>30</v>
      </c>
      <c r="G15" s="11" t="s">
        <v>31</v>
      </c>
      <c r="H15" s="11" t="s">
        <v>32</v>
      </c>
      <c r="I15" s="11" t="s">
        <v>33</v>
      </c>
      <c r="J15" s="10"/>
      <c r="K15" s="10"/>
      <c r="L15" s="5" t="s">
        <v>34</v>
      </c>
      <c r="M15" s="5"/>
      <c r="N15" s="5"/>
      <c r="O15" s="5"/>
      <c r="P15" s="5"/>
      <c r="Q15" s="5" t="s">
        <v>35</v>
      </c>
      <c r="R15" s="5"/>
      <c r="S15" s="5"/>
      <c r="T15" s="5"/>
      <c r="U15" s="5"/>
      <c r="V15" s="11" t="s">
        <v>36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163</v>
      </c>
      <c r="M16" s="21" t="s">
        <v>164</v>
      </c>
      <c r="N16" s="21" t="s">
        <v>165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7"/>
      <c r="AC16" s="7"/>
      <c r="AD16" s="6"/>
    </row>
    <row r="17" spans="1:30" s="26" customForma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30" x14ac:dyDescent="0.2">
      <c r="A18" s="27">
        <v>1</v>
      </c>
      <c r="B18" s="28" t="s">
        <v>64</v>
      </c>
      <c r="C18" s="28" t="s">
        <v>65</v>
      </c>
      <c r="D18" s="29" t="s">
        <v>66</v>
      </c>
      <c r="E18" s="30">
        <v>1</v>
      </c>
      <c r="F18" s="31"/>
      <c r="G18" s="30"/>
      <c r="H18" s="32"/>
      <c r="I18" s="32"/>
      <c r="J18" s="33">
        <v>1.0379</v>
      </c>
      <c r="K18" s="34"/>
      <c r="L18" s="35">
        <v>8633.3330000000005</v>
      </c>
      <c r="M18" s="35">
        <v>13061.366</v>
      </c>
      <c r="N18" s="36">
        <v>11452.5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7">
        <f t="shared" ref="AA18:AA60" si="0">COUNTIF(K18:Z18,"&gt;0")</f>
        <v>3</v>
      </c>
      <c r="AB18" s="34">
        <f t="shared" ref="AB18:AB60" si="1">CEILING(SUM(K18:Z18)/COUNTIF(K18:Z18,"&gt;0"),0.01)</f>
        <v>11049.07</v>
      </c>
      <c r="AC18" s="34">
        <f t="shared" ref="AC18:AC60" si="2">AB18*E18</f>
        <v>11049.07</v>
      </c>
      <c r="AD18" s="38">
        <f t="shared" ref="AD18:AD60" si="3">STDEV(K18:Z18)/AB18*100</f>
        <v>20.285999718092413</v>
      </c>
    </row>
    <row r="19" spans="1:30" x14ac:dyDescent="0.2">
      <c r="A19" s="27">
        <v>2</v>
      </c>
      <c r="B19" s="28" t="s">
        <v>67</v>
      </c>
      <c r="C19" s="28" t="s">
        <v>68</v>
      </c>
      <c r="D19" s="29" t="s">
        <v>66</v>
      </c>
      <c r="E19" s="30">
        <v>1</v>
      </c>
      <c r="F19" s="31"/>
      <c r="G19" s="30"/>
      <c r="H19" s="32"/>
      <c r="I19" s="32"/>
      <c r="J19" s="33">
        <v>1.0379</v>
      </c>
      <c r="K19" s="30" t="str">
        <f t="shared" ref="K19:K58" si="4">IF(SUM(F19)=0,"",F19*J19)</f>
        <v/>
      </c>
      <c r="L19" s="35">
        <v>17297.5</v>
      </c>
      <c r="M19" s="35">
        <v>26169.39</v>
      </c>
      <c r="N19" s="36">
        <v>26512.5</v>
      </c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7">
        <f t="shared" si="0"/>
        <v>3</v>
      </c>
      <c r="AB19" s="34">
        <f t="shared" si="1"/>
        <v>23326.47</v>
      </c>
      <c r="AC19" s="34">
        <f t="shared" si="2"/>
        <v>23326.47</v>
      </c>
      <c r="AD19" s="38">
        <f t="shared" si="3"/>
        <v>22.395386230583725</v>
      </c>
    </row>
    <row r="20" spans="1:30" x14ac:dyDescent="0.2">
      <c r="A20" s="27">
        <v>3</v>
      </c>
      <c r="B20" s="28" t="s">
        <v>69</v>
      </c>
      <c r="C20" s="28" t="s">
        <v>70</v>
      </c>
      <c r="D20" s="29" t="s">
        <v>66</v>
      </c>
      <c r="E20" s="30">
        <v>1</v>
      </c>
      <c r="F20" s="31"/>
      <c r="G20" s="30"/>
      <c r="H20" s="32"/>
      <c r="I20" s="32"/>
      <c r="J20" s="33">
        <v>1.0379</v>
      </c>
      <c r="K20" s="30" t="str">
        <f t="shared" si="4"/>
        <v/>
      </c>
      <c r="L20" s="35">
        <v>19666.666000000001</v>
      </c>
      <c r="M20" s="35">
        <v>29753.7</v>
      </c>
      <c r="N20" s="36">
        <v>26684.166666666701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7">
        <f t="shared" si="0"/>
        <v>3</v>
      </c>
      <c r="AB20" s="34">
        <f t="shared" si="1"/>
        <v>25368.18</v>
      </c>
      <c r="AC20" s="34">
        <f t="shared" si="2"/>
        <v>25368.18</v>
      </c>
      <c r="AD20" s="38">
        <f t="shared" si="3"/>
        <v>20.382543204676693</v>
      </c>
    </row>
    <row r="21" spans="1:30" x14ac:dyDescent="0.2">
      <c r="A21" s="27">
        <v>4</v>
      </c>
      <c r="B21" s="28" t="s">
        <v>71</v>
      </c>
      <c r="C21" s="28" t="s">
        <v>72</v>
      </c>
      <c r="D21" s="29" t="s">
        <v>66</v>
      </c>
      <c r="E21" s="30">
        <v>1</v>
      </c>
      <c r="F21" s="31"/>
      <c r="G21" s="30"/>
      <c r="H21" s="32"/>
      <c r="I21" s="32"/>
      <c r="J21" s="33">
        <v>1.0379</v>
      </c>
      <c r="K21" s="30" t="str">
        <f t="shared" si="4"/>
        <v/>
      </c>
      <c r="L21" s="35">
        <v>2973.3330000000001</v>
      </c>
      <c r="M21" s="35">
        <v>4498.3580000000002</v>
      </c>
      <c r="N21" s="36">
        <v>4655</v>
      </c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7">
        <f t="shared" si="0"/>
        <v>3</v>
      </c>
      <c r="AB21" s="34">
        <f t="shared" si="1"/>
        <v>4042.2400000000002</v>
      </c>
      <c r="AC21" s="34">
        <f t="shared" si="2"/>
        <v>4042.2400000000002</v>
      </c>
      <c r="AD21" s="38">
        <f t="shared" si="3"/>
        <v>22.982297665210183</v>
      </c>
    </row>
    <row r="22" spans="1:30" x14ac:dyDescent="0.2">
      <c r="A22" s="27">
        <v>5</v>
      </c>
      <c r="B22" s="28" t="s">
        <v>73</v>
      </c>
      <c r="C22" s="28" t="s">
        <v>74</v>
      </c>
      <c r="D22" s="29" t="s">
        <v>66</v>
      </c>
      <c r="E22" s="30">
        <v>1</v>
      </c>
      <c r="F22" s="31"/>
      <c r="G22" s="30"/>
      <c r="H22" s="32"/>
      <c r="I22" s="32"/>
      <c r="J22" s="33">
        <v>1.0379</v>
      </c>
      <c r="K22" s="30" t="str">
        <f t="shared" si="4"/>
        <v/>
      </c>
      <c r="L22" s="35">
        <v>11108.333000000001</v>
      </c>
      <c r="M22" s="35">
        <v>16805.8</v>
      </c>
      <c r="N22" s="36">
        <v>13991.666666666701</v>
      </c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7">
        <f t="shared" si="0"/>
        <v>3</v>
      </c>
      <c r="AB22" s="34">
        <f t="shared" si="1"/>
        <v>13968.6</v>
      </c>
      <c r="AC22" s="34">
        <f t="shared" si="2"/>
        <v>13968.6</v>
      </c>
      <c r="AD22" s="38">
        <f t="shared" si="3"/>
        <v>20.394338303734553</v>
      </c>
    </row>
    <row r="23" spans="1:30" x14ac:dyDescent="0.2">
      <c r="A23" s="27">
        <v>6</v>
      </c>
      <c r="B23" s="28" t="s">
        <v>75</v>
      </c>
      <c r="C23" s="28" t="s">
        <v>76</v>
      </c>
      <c r="D23" s="29" t="s">
        <v>66</v>
      </c>
      <c r="E23" s="30">
        <v>1</v>
      </c>
      <c r="F23" s="31"/>
      <c r="G23" s="30"/>
      <c r="H23" s="32"/>
      <c r="I23" s="32"/>
      <c r="J23" s="33">
        <v>1.0379</v>
      </c>
      <c r="K23" s="30" t="str">
        <f t="shared" si="4"/>
        <v/>
      </c>
      <c r="L23" s="35">
        <v>11916.665999999999</v>
      </c>
      <c r="M23" s="35">
        <v>18028.724999999999</v>
      </c>
      <c r="N23" s="36">
        <v>16634.166666666701</v>
      </c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7">
        <f t="shared" si="0"/>
        <v>3</v>
      </c>
      <c r="AB23" s="34">
        <f t="shared" si="1"/>
        <v>15526.52</v>
      </c>
      <c r="AC23" s="34">
        <f t="shared" si="2"/>
        <v>15526.52</v>
      </c>
      <c r="AD23" s="38">
        <f t="shared" si="3"/>
        <v>20.629491102780918</v>
      </c>
    </row>
    <row r="24" spans="1:30" x14ac:dyDescent="0.2">
      <c r="A24" s="27">
        <v>7</v>
      </c>
      <c r="B24" s="28" t="s">
        <v>77</v>
      </c>
      <c r="C24" s="28" t="s">
        <v>78</v>
      </c>
      <c r="D24" s="29" t="s">
        <v>66</v>
      </c>
      <c r="E24" s="30">
        <v>1</v>
      </c>
      <c r="F24" s="31"/>
      <c r="G24" s="30"/>
      <c r="H24" s="32"/>
      <c r="I24" s="32"/>
      <c r="J24" s="33">
        <v>1.0379</v>
      </c>
      <c r="K24" s="30" t="str">
        <f t="shared" si="4"/>
        <v/>
      </c>
      <c r="L24" s="35">
        <v>7285</v>
      </c>
      <c r="M24" s="35">
        <v>11021.475</v>
      </c>
      <c r="N24" s="36">
        <v>9329.1666666666697</v>
      </c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7">
        <f t="shared" si="0"/>
        <v>3</v>
      </c>
      <c r="AB24" s="34">
        <f t="shared" si="1"/>
        <v>9211.89</v>
      </c>
      <c r="AC24" s="34">
        <f t="shared" si="2"/>
        <v>9211.89</v>
      </c>
      <c r="AD24" s="38">
        <f t="shared" si="3"/>
        <v>20.310670530687219</v>
      </c>
    </row>
    <row r="25" spans="1:30" x14ac:dyDescent="0.2">
      <c r="A25" s="27">
        <v>8</v>
      </c>
      <c r="B25" s="28" t="s">
        <v>79</v>
      </c>
      <c r="C25" s="28" t="s">
        <v>80</v>
      </c>
      <c r="D25" s="29" t="s">
        <v>66</v>
      </c>
      <c r="E25" s="30">
        <v>1</v>
      </c>
      <c r="F25" s="31"/>
      <c r="G25" s="30"/>
      <c r="H25" s="32"/>
      <c r="I25" s="32"/>
      <c r="J25" s="33">
        <v>1.0379</v>
      </c>
      <c r="K25" s="30" t="str">
        <f t="shared" si="4"/>
        <v/>
      </c>
      <c r="L25" s="35">
        <v>15966.665999999999</v>
      </c>
      <c r="M25" s="35">
        <v>24155.966</v>
      </c>
      <c r="N25" s="36">
        <v>23909.166666666701</v>
      </c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7">
        <f t="shared" si="0"/>
        <v>3</v>
      </c>
      <c r="AB25" s="34">
        <f t="shared" si="1"/>
        <v>21343.94</v>
      </c>
      <c r="AC25" s="34">
        <f t="shared" si="2"/>
        <v>21343.94</v>
      </c>
      <c r="AD25" s="38">
        <f t="shared" si="3"/>
        <v>21.82579409712196</v>
      </c>
    </row>
    <row r="26" spans="1:30" x14ac:dyDescent="0.2">
      <c r="A26" s="27">
        <v>9</v>
      </c>
      <c r="B26" s="28" t="s">
        <v>81</v>
      </c>
      <c r="C26" s="28" t="s">
        <v>82</v>
      </c>
      <c r="D26" s="29" t="s">
        <v>66</v>
      </c>
      <c r="E26" s="30">
        <v>1</v>
      </c>
      <c r="F26" s="31"/>
      <c r="G26" s="30"/>
      <c r="H26" s="32"/>
      <c r="I26" s="32"/>
      <c r="J26" s="33">
        <v>1.0379</v>
      </c>
      <c r="K26" s="30" t="str">
        <f t="shared" si="4"/>
        <v/>
      </c>
      <c r="L26" s="35">
        <v>33810</v>
      </c>
      <c r="M26" s="35">
        <v>51151.15</v>
      </c>
      <c r="N26" s="36">
        <v>43170.833333333299</v>
      </c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7">
        <f t="shared" si="0"/>
        <v>3</v>
      </c>
      <c r="AB26" s="34">
        <f t="shared" si="1"/>
        <v>42710.67</v>
      </c>
      <c r="AC26" s="34">
        <f t="shared" si="2"/>
        <v>42710.67</v>
      </c>
      <c r="AD26" s="38">
        <f t="shared" si="3"/>
        <v>20.322155246731498</v>
      </c>
    </row>
    <row r="27" spans="1:30" x14ac:dyDescent="0.2">
      <c r="A27" s="27">
        <v>10</v>
      </c>
      <c r="B27" s="28" t="s">
        <v>83</v>
      </c>
      <c r="C27" s="28" t="s">
        <v>84</v>
      </c>
      <c r="D27" s="29" t="s">
        <v>66</v>
      </c>
      <c r="E27" s="30">
        <v>1</v>
      </c>
      <c r="F27" s="31"/>
      <c r="G27" s="30"/>
      <c r="H27" s="32"/>
      <c r="I27" s="32"/>
      <c r="J27" s="33">
        <v>1.0379</v>
      </c>
      <c r="K27" s="30" t="str">
        <f t="shared" si="4"/>
        <v/>
      </c>
      <c r="L27" s="35">
        <v>11921.665999999999</v>
      </c>
      <c r="M27" s="35">
        <v>18036.291000000001</v>
      </c>
      <c r="N27" s="36">
        <v>14516.666666666701</v>
      </c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7">
        <f t="shared" si="0"/>
        <v>3</v>
      </c>
      <c r="AB27" s="34">
        <f t="shared" si="1"/>
        <v>14824.880000000001</v>
      </c>
      <c r="AC27" s="34">
        <f t="shared" si="2"/>
        <v>14824.880000000001</v>
      </c>
      <c r="AD27" s="38">
        <f t="shared" si="3"/>
        <v>20.701292722460671</v>
      </c>
    </row>
    <row r="28" spans="1:30" x14ac:dyDescent="0.2">
      <c r="A28" s="27">
        <v>11</v>
      </c>
      <c r="B28" s="28" t="s">
        <v>85</v>
      </c>
      <c r="C28" s="28" t="s">
        <v>86</v>
      </c>
      <c r="D28" s="29" t="s">
        <v>66</v>
      </c>
      <c r="E28" s="30">
        <v>1</v>
      </c>
      <c r="F28" s="31"/>
      <c r="G28" s="30"/>
      <c r="H28" s="32"/>
      <c r="I28" s="32"/>
      <c r="J28" s="33">
        <v>1.0379</v>
      </c>
      <c r="K28" s="30" t="str">
        <f t="shared" si="4"/>
        <v/>
      </c>
      <c r="L28" s="35">
        <v>9535</v>
      </c>
      <c r="M28" s="35">
        <v>14425.5</v>
      </c>
      <c r="N28" s="36">
        <v>11353.333333333299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7">
        <f t="shared" si="0"/>
        <v>3</v>
      </c>
      <c r="AB28" s="34">
        <f t="shared" si="1"/>
        <v>11771.28</v>
      </c>
      <c r="AC28" s="34">
        <f t="shared" si="2"/>
        <v>11771.28</v>
      </c>
      <c r="AD28" s="38">
        <f t="shared" si="3"/>
        <v>20.999357310862816</v>
      </c>
    </row>
    <row r="29" spans="1:30" x14ac:dyDescent="0.2">
      <c r="A29" s="27">
        <v>12</v>
      </c>
      <c r="B29" s="28" t="s">
        <v>87</v>
      </c>
      <c r="C29" s="28" t="s">
        <v>88</v>
      </c>
      <c r="D29" s="29" t="s">
        <v>66</v>
      </c>
      <c r="E29" s="30">
        <v>1</v>
      </c>
      <c r="F29" s="31"/>
      <c r="G29" s="30"/>
      <c r="H29" s="32"/>
      <c r="I29" s="32"/>
      <c r="J29" s="33">
        <v>1.0379</v>
      </c>
      <c r="K29" s="30" t="str">
        <f t="shared" si="4"/>
        <v/>
      </c>
      <c r="L29" s="35">
        <v>14140</v>
      </c>
      <c r="M29" s="35">
        <v>21392.407999999999</v>
      </c>
      <c r="N29" s="36">
        <v>16576.666666666701</v>
      </c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7">
        <f t="shared" si="0"/>
        <v>3</v>
      </c>
      <c r="AB29" s="34">
        <f t="shared" si="1"/>
        <v>17369.7</v>
      </c>
      <c r="AC29" s="34">
        <f t="shared" si="2"/>
        <v>17369.7</v>
      </c>
      <c r="AD29" s="38">
        <f t="shared" si="3"/>
        <v>21.247729385346737</v>
      </c>
    </row>
    <row r="30" spans="1:30" x14ac:dyDescent="0.2">
      <c r="A30" s="27">
        <v>13</v>
      </c>
      <c r="B30" s="28" t="s">
        <v>89</v>
      </c>
      <c r="C30" s="28" t="s">
        <v>90</v>
      </c>
      <c r="D30" s="29" t="s">
        <v>66</v>
      </c>
      <c r="E30" s="30">
        <v>1</v>
      </c>
      <c r="F30" s="31"/>
      <c r="G30" s="30"/>
      <c r="H30" s="32"/>
      <c r="I30" s="32"/>
      <c r="J30" s="33">
        <v>1.0379</v>
      </c>
      <c r="K30" s="30" t="str">
        <f t="shared" si="4"/>
        <v/>
      </c>
      <c r="L30" s="35">
        <v>70039.165999999997</v>
      </c>
      <c r="M30" s="35">
        <v>105962.258</v>
      </c>
      <c r="N30" s="36">
        <v>92841.666666666701</v>
      </c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7">
        <f t="shared" si="0"/>
        <v>3</v>
      </c>
      <c r="AB30" s="34">
        <f t="shared" si="1"/>
        <v>89614.37</v>
      </c>
      <c r="AC30" s="34">
        <f t="shared" si="2"/>
        <v>89614.37</v>
      </c>
      <c r="AD30" s="38">
        <f t="shared" si="3"/>
        <v>20.284357536243277</v>
      </c>
    </row>
    <row r="31" spans="1:30" x14ac:dyDescent="0.2">
      <c r="A31" s="27">
        <v>14</v>
      </c>
      <c r="B31" s="28" t="s">
        <v>91</v>
      </c>
      <c r="C31" s="28" t="s">
        <v>92</v>
      </c>
      <c r="D31" s="29" t="s">
        <v>66</v>
      </c>
      <c r="E31" s="30">
        <v>1</v>
      </c>
      <c r="F31" s="31"/>
      <c r="G31" s="30"/>
      <c r="H31" s="32"/>
      <c r="I31" s="32"/>
      <c r="J31" s="33">
        <v>1.0379</v>
      </c>
      <c r="K31" s="30" t="str">
        <f t="shared" si="4"/>
        <v/>
      </c>
      <c r="L31" s="35">
        <v>14537.5</v>
      </c>
      <c r="M31" s="35">
        <v>21993.782999999999</v>
      </c>
      <c r="N31" s="36">
        <v>20366.666666666701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7">
        <f t="shared" si="0"/>
        <v>3</v>
      </c>
      <c r="AB31" s="34">
        <f t="shared" si="1"/>
        <v>18965.990000000002</v>
      </c>
      <c r="AC31" s="34">
        <f t="shared" si="2"/>
        <v>18965.990000000002</v>
      </c>
      <c r="AD31" s="38">
        <f t="shared" si="3"/>
        <v>20.671315805131201</v>
      </c>
    </row>
    <row r="32" spans="1:30" x14ac:dyDescent="0.2">
      <c r="A32" s="27">
        <v>15</v>
      </c>
      <c r="B32" s="28" t="s">
        <v>93</v>
      </c>
      <c r="C32" s="28" t="s">
        <v>94</v>
      </c>
      <c r="D32" s="29" t="s">
        <v>66</v>
      </c>
      <c r="E32" s="30">
        <v>1</v>
      </c>
      <c r="F32" s="31"/>
      <c r="G32" s="30"/>
      <c r="H32" s="32"/>
      <c r="I32" s="32"/>
      <c r="J32" s="33">
        <v>1.0379</v>
      </c>
      <c r="K32" s="30" t="str">
        <f t="shared" si="4"/>
        <v/>
      </c>
      <c r="L32" s="35">
        <v>4085</v>
      </c>
      <c r="M32" s="35">
        <v>6180.2</v>
      </c>
      <c r="N32" s="36">
        <v>5833.3333333333303</v>
      </c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7">
        <f t="shared" si="0"/>
        <v>3</v>
      </c>
      <c r="AB32" s="34">
        <f t="shared" si="1"/>
        <v>5366.18</v>
      </c>
      <c r="AC32" s="34">
        <f t="shared" si="2"/>
        <v>5366.18</v>
      </c>
      <c r="AD32" s="38">
        <f t="shared" si="3"/>
        <v>20.927467269589801</v>
      </c>
    </row>
    <row r="33" spans="1:30" x14ac:dyDescent="0.2">
      <c r="A33" s="27">
        <v>16</v>
      </c>
      <c r="B33" s="28" t="s">
        <v>95</v>
      </c>
      <c r="C33" s="28" t="s">
        <v>96</v>
      </c>
      <c r="D33" s="29" t="s">
        <v>66</v>
      </c>
      <c r="E33" s="30">
        <v>1</v>
      </c>
      <c r="F33" s="31"/>
      <c r="G33" s="30"/>
      <c r="H33" s="32"/>
      <c r="I33" s="32"/>
      <c r="J33" s="33">
        <v>1.0379</v>
      </c>
      <c r="K33" s="30" t="str">
        <f t="shared" si="4"/>
        <v/>
      </c>
      <c r="L33" s="35">
        <v>66604.165999999997</v>
      </c>
      <c r="M33" s="35">
        <v>100918.53</v>
      </c>
      <c r="N33" s="36">
        <v>62941.666666666701</v>
      </c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7">
        <f t="shared" si="0"/>
        <v>3</v>
      </c>
      <c r="AB33" s="34">
        <f t="shared" si="1"/>
        <v>76821.460000000006</v>
      </c>
      <c r="AC33" s="34">
        <f t="shared" si="2"/>
        <v>76821.460000000006</v>
      </c>
      <c r="AD33" s="38">
        <f t="shared" si="3"/>
        <v>27.269558257298865</v>
      </c>
    </row>
    <row r="34" spans="1:30" x14ac:dyDescent="0.2">
      <c r="A34" s="27">
        <v>17</v>
      </c>
      <c r="B34" s="28" t="s">
        <v>97</v>
      </c>
      <c r="C34" s="28" t="s">
        <v>98</v>
      </c>
      <c r="D34" s="29" t="s">
        <v>66</v>
      </c>
      <c r="E34" s="30">
        <v>1</v>
      </c>
      <c r="F34" s="31"/>
      <c r="G34" s="30"/>
      <c r="H34" s="32"/>
      <c r="I34" s="32"/>
      <c r="J34" s="33">
        <v>1.0379</v>
      </c>
      <c r="K34" s="30" t="str">
        <f t="shared" si="4"/>
        <v/>
      </c>
      <c r="L34" s="35">
        <v>2933.3330000000001</v>
      </c>
      <c r="M34" s="35">
        <v>4437.8410000000003</v>
      </c>
      <c r="N34" s="36">
        <v>4812.5</v>
      </c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7">
        <f t="shared" si="0"/>
        <v>3</v>
      </c>
      <c r="AB34" s="34">
        <f t="shared" si="1"/>
        <v>4061.23</v>
      </c>
      <c r="AC34" s="34">
        <f t="shared" si="2"/>
        <v>4061.23</v>
      </c>
      <c r="AD34" s="38">
        <f t="shared" si="3"/>
        <v>24.489720057432848</v>
      </c>
    </row>
    <row r="35" spans="1:30" x14ac:dyDescent="0.2">
      <c r="A35" s="27">
        <v>18</v>
      </c>
      <c r="B35" s="28" t="s">
        <v>99</v>
      </c>
      <c r="C35" s="28" t="s">
        <v>100</v>
      </c>
      <c r="D35" s="29" t="s">
        <v>66</v>
      </c>
      <c r="E35" s="30">
        <v>1</v>
      </c>
      <c r="F35" s="31"/>
      <c r="G35" s="30"/>
      <c r="H35" s="32"/>
      <c r="I35" s="32"/>
      <c r="J35" s="33">
        <v>1.0379</v>
      </c>
      <c r="K35" s="30" t="str">
        <f t="shared" si="4"/>
        <v/>
      </c>
      <c r="L35" s="35">
        <v>3965</v>
      </c>
      <c r="M35" s="35">
        <v>5998.65</v>
      </c>
      <c r="N35" s="36">
        <v>5250</v>
      </c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7">
        <f t="shared" si="0"/>
        <v>3</v>
      </c>
      <c r="AB35" s="34">
        <f t="shared" si="1"/>
        <v>5071.22</v>
      </c>
      <c r="AC35" s="34">
        <f t="shared" si="2"/>
        <v>5071.22</v>
      </c>
      <c r="AD35" s="38">
        <f t="shared" si="3"/>
        <v>20.282011523435482</v>
      </c>
    </row>
    <row r="36" spans="1:30" x14ac:dyDescent="0.2">
      <c r="A36" s="27">
        <v>19</v>
      </c>
      <c r="B36" s="28" t="s">
        <v>101</v>
      </c>
      <c r="C36" s="28" t="s">
        <v>102</v>
      </c>
      <c r="D36" s="29" t="s">
        <v>66</v>
      </c>
      <c r="E36" s="30">
        <v>1</v>
      </c>
      <c r="F36" s="31"/>
      <c r="G36" s="30"/>
      <c r="H36" s="32"/>
      <c r="I36" s="32"/>
      <c r="J36" s="33">
        <v>1.0379</v>
      </c>
      <c r="K36" s="30" t="str">
        <f t="shared" si="4"/>
        <v/>
      </c>
      <c r="L36" s="35">
        <v>13895.833000000001</v>
      </c>
      <c r="M36" s="35">
        <v>21227.61</v>
      </c>
      <c r="N36" s="36">
        <v>16692.5</v>
      </c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7">
        <f t="shared" si="0"/>
        <v>3</v>
      </c>
      <c r="AB36" s="34">
        <f t="shared" si="1"/>
        <v>17271.990000000002</v>
      </c>
      <c r="AC36" s="34">
        <f t="shared" si="2"/>
        <v>17271.990000000002</v>
      </c>
      <c r="AD36" s="38">
        <f t="shared" si="3"/>
        <v>21.422426402326494</v>
      </c>
    </row>
    <row r="37" spans="1:30" x14ac:dyDescent="0.2">
      <c r="A37" s="27">
        <v>20</v>
      </c>
      <c r="B37" s="28" t="s">
        <v>103</v>
      </c>
      <c r="C37" s="28" t="s">
        <v>104</v>
      </c>
      <c r="D37" s="29" t="s">
        <v>66</v>
      </c>
      <c r="E37" s="30">
        <v>1</v>
      </c>
      <c r="F37" s="31"/>
      <c r="G37" s="30"/>
      <c r="H37" s="32"/>
      <c r="I37" s="32"/>
      <c r="J37" s="33">
        <v>1.0379</v>
      </c>
      <c r="K37" s="30" t="str">
        <f t="shared" si="4"/>
        <v/>
      </c>
      <c r="L37" s="35">
        <v>17065</v>
      </c>
      <c r="M37" s="35">
        <v>25817.641</v>
      </c>
      <c r="N37" s="36">
        <v>23291.666666666701</v>
      </c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7">
        <f t="shared" si="0"/>
        <v>3</v>
      </c>
      <c r="AB37" s="34">
        <f t="shared" si="1"/>
        <v>22058.11</v>
      </c>
      <c r="AC37" s="34">
        <f t="shared" si="2"/>
        <v>22058.11</v>
      </c>
      <c r="AD37" s="38">
        <f t="shared" si="3"/>
        <v>20.422530487575905</v>
      </c>
    </row>
    <row r="38" spans="1:30" x14ac:dyDescent="0.2">
      <c r="A38" s="27">
        <v>21</v>
      </c>
      <c r="B38" s="28" t="s">
        <v>105</v>
      </c>
      <c r="C38" s="28" t="s">
        <v>106</v>
      </c>
      <c r="D38" s="29" t="s">
        <v>66</v>
      </c>
      <c r="E38" s="30">
        <v>1</v>
      </c>
      <c r="F38" s="31"/>
      <c r="G38" s="30"/>
      <c r="H38" s="32"/>
      <c r="I38" s="32"/>
      <c r="J38" s="33">
        <v>1.0379</v>
      </c>
      <c r="K38" s="30" t="str">
        <f t="shared" si="4"/>
        <v/>
      </c>
      <c r="L38" s="35">
        <v>1958.3330000000001</v>
      </c>
      <c r="M38" s="35">
        <v>2962.7660000000001</v>
      </c>
      <c r="N38" s="36">
        <v>2450</v>
      </c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7">
        <f t="shared" si="0"/>
        <v>3</v>
      </c>
      <c r="AB38" s="34">
        <f t="shared" si="1"/>
        <v>2457.04</v>
      </c>
      <c r="AC38" s="34">
        <f t="shared" si="2"/>
        <v>2457.04</v>
      </c>
      <c r="AD38" s="38">
        <f t="shared" si="3"/>
        <v>20.441402347221604</v>
      </c>
    </row>
    <row r="39" spans="1:30" x14ac:dyDescent="0.2">
      <c r="A39" s="27">
        <v>22</v>
      </c>
      <c r="B39" s="28" t="s">
        <v>107</v>
      </c>
      <c r="C39" s="28" t="s">
        <v>108</v>
      </c>
      <c r="D39" s="29" t="s">
        <v>66</v>
      </c>
      <c r="E39" s="30">
        <v>1</v>
      </c>
      <c r="F39" s="31"/>
      <c r="G39" s="30"/>
      <c r="H39" s="32"/>
      <c r="I39" s="32"/>
      <c r="J39" s="33">
        <v>1.0379</v>
      </c>
      <c r="K39" s="30" t="str">
        <f t="shared" si="4"/>
        <v/>
      </c>
      <c r="L39" s="35">
        <v>12002.5</v>
      </c>
      <c r="M39" s="35">
        <v>18158.582999999999</v>
      </c>
      <c r="N39" s="36">
        <v>16754.166666666701</v>
      </c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7">
        <f t="shared" si="0"/>
        <v>3</v>
      </c>
      <c r="AB39" s="34">
        <f t="shared" si="1"/>
        <v>15638.42</v>
      </c>
      <c r="AC39" s="34">
        <f t="shared" si="2"/>
        <v>15638.42</v>
      </c>
      <c r="AD39" s="38">
        <f t="shared" si="3"/>
        <v>20.629611273648113</v>
      </c>
    </row>
    <row r="40" spans="1:30" x14ac:dyDescent="0.2">
      <c r="A40" s="27">
        <v>23</v>
      </c>
      <c r="B40" s="28" t="s">
        <v>109</v>
      </c>
      <c r="C40" s="28" t="s">
        <v>110</v>
      </c>
      <c r="D40" s="29" t="s">
        <v>66</v>
      </c>
      <c r="E40" s="30">
        <v>1</v>
      </c>
      <c r="F40" s="31"/>
      <c r="G40" s="30"/>
      <c r="H40" s="32"/>
      <c r="I40" s="32"/>
      <c r="J40" s="33">
        <v>1.0379</v>
      </c>
      <c r="K40" s="30" t="str">
        <f t="shared" si="4"/>
        <v/>
      </c>
      <c r="L40" s="35">
        <v>35354.165999999997</v>
      </c>
      <c r="M40" s="35">
        <v>53487.315999999999</v>
      </c>
      <c r="N40" s="36">
        <v>43875</v>
      </c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7">
        <f t="shared" si="0"/>
        <v>3</v>
      </c>
      <c r="AB40" s="34">
        <f t="shared" si="1"/>
        <v>44238.83</v>
      </c>
      <c r="AC40" s="34">
        <f t="shared" si="2"/>
        <v>44238.83</v>
      </c>
      <c r="AD40" s="38">
        <f t="shared" si="3"/>
        <v>20.506980584763156</v>
      </c>
    </row>
    <row r="41" spans="1:30" x14ac:dyDescent="0.2">
      <c r="A41" s="27">
        <v>24</v>
      </c>
      <c r="B41" s="28" t="s">
        <v>111</v>
      </c>
      <c r="C41" s="28" t="s">
        <v>112</v>
      </c>
      <c r="D41" s="29" t="s">
        <v>66</v>
      </c>
      <c r="E41" s="30">
        <v>1</v>
      </c>
      <c r="F41" s="31"/>
      <c r="G41" s="30"/>
      <c r="H41" s="32"/>
      <c r="I41" s="32"/>
      <c r="J41" s="33">
        <v>1.0379</v>
      </c>
      <c r="K41" s="30" t="str">
        <f t="shared" si="4"/>
        <v/>
      </c>
      <c r="L41" s="35">
        <v>11916.665999999999</v>
      </c>
      <c r="M41" s="35">
        <v>18028.724999999999</v>
      </c>
      <c r="N41" s="36">
        <v>16634.166666666701</v>
      </c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7">
        <f t="shared" si="0"/>
        <v>3</v>
      </c>
      <c r="AB41" s="34">
        <f t="shared" si="1"/>
        <v>15526.52</v>
      </c>
      <c r="AC41" s="34">
        <f t="shared" si="2"/>
        <v>15526.52</v>
      </c>
      <c r="AD41" s="38">
        <f t="shared" si="3"/>
        <v>20.629491102780918</v>
      </c>
    </row>
    <row r="42" spans="1:30" x14ac:dyDescent="0.2">
      <c r="A42" s="27">
        <v>25</v>
      </c>
      <c r="B42" s="28" t="s">
        <v>113</v>
      </c>
      <c r="C42" s="28" t="s">
        <v>114</v>
      </c>
      <c r="D42" s="29" t="s">
        <v>66</v>
      </c>
      <c r="E42" s="30">
        <v>1</v>
      </c>
      <c r="F42" s="31"/>
      <c r="G42" s="30"/>
      <c r="H42" s="32"/>
      <c r="I42" s="32"/>
      <c r="J42" s="33">
        <v>1.0379</v>
      </c>
      <c r="K42" s="30" t="str">
        <f t="shared" si="4"/>
        <v/>
      </c>
      <c r="L42" s="35">
        <v>3958.3330000000001</v>
      </c>
      <c r="M42" s="35">
        <v>5988.5659999999998</v>
      </c>
      <c r="N42" s="36">
        <v>5950</v>
      </c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7">
        <f t="shared" si="0"/>
        <v>3</v>
      </c>
      <c r="AB42" s="34">
        <f t="shared" si="1"/>
        <v>5298.97</v>
      </c>
      <c r="AC42" s="34">
        <f t="shared" si="2"/>
        <v>5298.97</v>
      </c>
      <c r="AD42" s="38">
        <f t="shared" si="3"/>
        <v>21.913365143516124</v>
      </c>
    </row>
    <row r="43" spans="1:30" x14ac:dyDescent="0.2">
      <c r="A43" s="27">
        <v>26</v>
      </c>
      <c r="B43" s="28" t="s">
        <v>115</v>
      </c>
      <c r="C43" s="28" t="s">
        <v>116</v>
      </c>
      <c r="D43" s="29" t="s">
        <v>66</v>
      </c>
      <c r="E43" s="30">
        <v>1</v>
      </c>
      <c r="F43" s="31"/>
      <c r="G43" s="30"/>
      <c r="H43" s="32"/>
      <c r="I43" s="32"/>
      <c r="J43" s="33">
        <v>1.0379</v>
      </c>
      <c r="K43" s="30" t="str">
        <f t="shared" si="4"/>
        <v/>
      </c>
      <c r="L43" s="35">
        <v>74495.832999999999</v>
      </c>
      <c r="M43" s="35">
        <v>112704.75</v>
      </c>
      <c r="N43" s="36">
        <v>84066.666666666701</v>
      </c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7">
        <f t="shared" si="0"/>
        <v>3</v>
      </c>
      <c r="AB43" s="34">
        <f t="shared" si="1"/>
        <v>90422.42</v>
      </c>
      <c r="AC43" s="34">
        <f t="shared" si="2"/>
        <v>90422.42</v>
      </c>
      <c r="AD43" s="38">
        <f t="shared" si="3"/>
        <v>21.987438996093768</v>
      </c>
    </row>
    <row r="44" spans="1:30" x14ac:dyDescent="0.2">
      <c r="A44" s="27">
        <v>27</v>
      </c>
      <c r="B44" s="28" t="s">
        <v>117</v>
      </c>
      <c r="C44" s="28" t="s">
        <v>118</v>
      </c>
      <c r="D44" s="29" t="s">
        <v>66</v>
      </c>
      <c r="E44" s="30">
        <v>1</v>
      </c>
      <c r="F44" s="31"/>
      <c r="G44" s="30"/>
      <c r="H44" s="32"/>
      <c r="I44" s="32"/>
      <c r="J44" s="33">
        <v>1.0379</v>
      </c>
      <c r="K44" s="30" t="str">
        <f t="shared" si="4"/>
        <v/>
      </c>
      <c r="L44" s="35">
        <v>26970.832999999999</v>
      </c>
      <c r="M44" s="35">
        <v>40804.175000000003</v>
      </c>
      <c r="N44" s="36">
        <v>29466.666666666701</v>
      </c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7">
        <f t="shared" si="0"/>
        <v>3</v>
      </c>
      <c r="AB44" s="34">
        <f t="shared" si="1"/>
        <v>32413.9</v>
      </c>
      <c r="AC44" s="34">
        <f t="shared" si="2"/>
        <v>32413.9</v>
      </c>
      <c r="AD44" s="38">
        <f t="shared" si="3"/>
        <v>22.745119187152778</v>
      </c>
    </row>
    <row r="45" spans="1:30" x14ac:dyDescent="0.2">
      <c r="A45" s="27">
        <v>28</v>
      </c>
      <c r="B45" s="28" t="s">
        <v>119</v>
      </c>
      <c r="C45" s="28" t="s">
        <v>120</v>
      </c>
      <c r="D45" s="29" t="s">
        <v>66</v>
      </c>
      <c r="E45" s="30">
        <v>1</v>
      </c>
      <c r="F45" s="31"/>
      <c r="G45" s="30"/>
      <c r="H45" s="32"/>
      <c r="I45" s="32"/>
      <c r="J45" s="33">
        <v>1.0379</v>
      </c>
      <c r="K45" s="30" t="str">
        <f t="shared" si="4"/>
        <v/>
      </c>
      <c r="L45" s="35">
        <v>2802.5</v>
      </c>
      <c r="M45" s="35">
        <v>4239.8999999999996</v>
      </c>
      <c r="N45" s="36">
        <v>3850</v>
      </c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7">
        <f t="shared" si="0"/>
        <v>3</v>
      </c>
      <c r="AB45" s="34">
        <f t="shared" si="1"/>
        <v>3630.8</v>
      </c>
      <c r="AC45" s="34">
        <f t="shared" si="2"/>
        <v>3630.8</v>
      </c>
      <c r="AD45" s="38">
        <f t="shared" si="3"/>
        <v>20.473392827808759</v>
      </c>
    </row>
    <row r="46" spans="1:30" x14ac:dyDescent="0.2">
      <c r="A46" s="27">
        <v>29</v>
      </c>
      <c r="B46" s="28" t="s">
        <v>121</v>
      </c>
      <c r="C46" s="28" t="s">
        <v>122</v>
      </c>
      <c r="D46" s="29" t="s">
        <v>66</v>
      </c>
      <c r="E46" s="30">
        <v>1</v>
      </c>
      <c r="F46" s="31"/>
      <c r="G46" s="30"/>
      <c r="H46" s="32"/>
      <c r="I46" s="32"/>
      <c r="J46" s="33">
        <v>1.0379</v>
      </c>
      <c r="K46" s="30" t="str">
        <f t="shared" si="4"/>
        <v/>
      </c>
      <c r="L46" s="35">
        <v>2647.5</v>
      </c>
      <c r="M46" s="35">
        <v>4005.4</v>
      </c>
      <c r="N46" s="36">
        <v>3616.6666666666702</v>
      </c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7">
        <f t="shared" si="0"/>
        <v>3</v>
      </c>
      <c r="AB46" s="34">
        <f t="shared" si="1"/>
        <v>3423.19</v>
      </c>
      <c r="AC46" s="34">
        <f t="shared" si="2"/>
        <v>3423.19</v>
      </c>
      <c r="AD46" s="38">
        <f t="shared" si="3"/>
        <v>20.428895642696464</v>
      </c>
    </row>
    <row r="47" spans="1:30" x14ac:dyDescent="0.2">
      <c r="A47" s="27">
        <v>30</v>
      </c>
      <c r="B47" s="28" t="s">
        <v>123</v>
      </c>
      <c r="C47" s="28" t="s">
        <v>124</v>
      </c>
      <c r="D47" s="29" t="s">
        <v>66</v>
      </c>
      <c r="E47" s="30">
        <v>1</v>
      </c>
      <c r="F47" s="31"/>
      <c r="G47" s="30"/>
      <c r="H47" s="32"/>
      <c r="I47" s="32"/>
      <c r="J47" s="33">
        <v>1.0379</v>
      </c>
      <c r="K47" s="30" t="str">
        <f t="shared" si="4"/>
        <v/>
      </c>
      <c r="L47" s="35">
        <v>6920</v>
      </c>
      <c r="M47" s="35">
        <v>10469.266</v>
      </c>
      <c r="N47" s="36">
        <v>7385</v>
      </c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7">
        <f t="shared" si="0"/>
        <v>3</v>
      </c>
      <c r="AB47" s="34">
        <f t="shared" si="1"/>
        <v>8258.09</v>
      </c>
      <c r="AC47" s="34">
        <f t="shared" si="2"/>
        <v>8258.09</v>
      </c>
      <c r="AD47" s="38">
        <f t="shared" si="3"/>
        <v>23.358893927799453</v>
      </c>
    </row>
    <row r="48" spans="1:30" x14ac:dyDescent="0.2">
      <c r="A48" s="27">
        <v>31</v>
      </c>
      <c r="B48" s="28" t="s">
        <v>125</v>
      </c>
      <c r="C48" s="28" t="s">
        <v>126</v>
      </c>
      <c r="D48" s="29" t="s">
        <v>66</v>
      </c>
      <c r="E48" s="30">
        <v>1</v>
      </c>
      <c r="F48" s="31"/>
      <c r="G48" s="30"/>
      <c r="H48" s="32"/>
      <c r="I48" s="32"/>
      <c r="J48" s="33">
        <v>1.0379</v>
      </c>
      <c r="K48" s="30" t="str">
        <f t="shared" si="4"/>
        <v/>
      </c>
      <c r="L48" s="35">
        <v>4127.5</v>
      </c>
      <c r="M48" s="35">
        <v>6244.491</v>
      </c>
      <c r="N48" s="36">
        <v>5506.6666666666697</v>
      </c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7">
        <f t="shared" si="0"/>
        <v>3</v>
      </c>
      <c r="AB48" s="34">
        <f t="shared" si="1"/>
        <v>5292.89</v>
      </c>
      <c r="AC48" s="34">
        <f t="shared" si="2"/>
        <v>5292.89</v>
      </c>
      <c r="AD48" s="38">
        <f t="shared" si="3"/>
        <v>20.302041872873112</v>
      </c>
    </row>
    <row r="49" spans="1:30" x14ac:dyDescent="0.2">
      <c r="A49" s="27">
        <v>32</v>
      </c>
      <c r="B49" s="28" t="s">
        <v>127</v>
      </c>
      <c r="C49" s="28" t="s">
        <v>128</v>
      </c>
      <c r="D49" s="29" t="s">
        <v>66</v>
      </c>
      <c r="E49" s="30">
        <v>1</v>
      </c>
      <c r="F49" s="31"/>
      <c r="G49" s="30"/>
      <c r="H49" s="32"/>
      <c r="I49" s="32"/>
      <c r="J49" s="33">
        <v>1.0379</v>
      </c>
      <c r="K49" s="30" t="str">
        <f t="shared" si="4"/>
        <v/>
      </c>
      <c r="L49" s="35">
        <v>9117.5</v>
      </c>
      <c r="M49" s="35">
        <v>13793.866</v>
      </c>
      <c r="N49" s="36">
        <v>8883.3333333333303</v>
      </c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7">
        <f t="shared" si="0"/>
        <v>3</v>
      </c>
      <c r="AB49" s="34">
        <f t="shared" si="1"/>
        <v>10598.24</v>
      </c>
      <c r="AC49" s="34">
        <f t="shared" si="2"/>
        <v>10598.24</v>
      </c>
      <c r="AD49" s="38">
        <f t="shared" si="3"/>
        <v>26.13617781248664</v>
      </c>
    </row>
    <row r="50" spans="1:30" x14ac:dyDescent="0.2">
      <c r="A50" s="27">
        <v>33</v>
      </c>
      <c r="B50" s="28" t="s">
        <v>129</v>
      </c>
      <c r="C50" s="28" t="s">
        <v>130</v>
      </c>
      <c r="D50" s="29" t="s">
        <v>66</v>
      </c>
      <c r="E50" s="30">
        <v>1</v>
      </c>
      <c r="F50" s="31"/>
      <c r="G50" s="30"/>
      <c r="H50" s="32"/>
      <c r="I50" s="32"/>
      <c r="J50" s="33">
        <v>1.0379</v>
      </c>
      <c r="K50" s="30" t="str">
        <f t="shared" si="4"/>
        <v/>
      </c>
      <c r="L50" s="35">
        <v>3833.3330000000001</v>
      </c>
      <c r="M50" s="35">
        <v>5799.45</v>
      </c>
      <c r="N50" s="36">
        <v>5518.3333333333303</v>
      </c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7">
        <f t="shared" si="0"/>
        <v>3</v>
      </c>
      <c r="AB50" s="34">
        <f t="shared" si="1"/>
        <v>5050.38</v>
      </c>
      <c r="AC50" s="34">
        <f t="shared" si="2"/>
        <v>5050.38</v>
      </c>
      <c r="AD50" s="38">
        <f t="shared" si="3"/>
        <v>21.05421420556991</v>
      </c>
    </row>
    <row r="51" spans="1:30" x14ac:dyDescent="0.2">
      <c r="A51" s="27">
        <v>34</v>
      </c>
      <c r="B51" s="28" t="s">
        <v>131</v>
      </c>
      <c r="C51" s="28" t="s">
        <v>132</v>
      </c>
      <c r="D51" s="29" t="s">
        <v>66</v>
      </c>
      <c r="E51" s="30">
        <v>1</v>
      </c>
      <c r="F51" s="31"/>
      <c r="G51" s="30"/>
      <c r="H51" s="32"/>
      <c r="I51" s="32"/>
      <c r="J51" s="33">
        <v>1.0379</v>
      </c>
      <c r="K51" s="30" t="str">
        <f t="shared" si="4"/>
        <v/>
      </c>
      <c r="L51" s="35">
        <v>16122.5</v>
      </c>
      <c r="M51" s="35">
        <v>24391.733</v>
      </c>
      <c r="N51" s="36">
        <v>18308.333333333299</v>
      </c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7">
        <f t="shared" si="0"/>
        <v>3</v>
      </c>
      <c r="AB51" s="34">
        <f t="shared" si="1"/>
        <v>19607.53</v>
      </c>
      <c r="AC51" s="34">
        <f t="shared" si="2"/>
        <v>19607.53</v>
      </c>
      <c r="AD51" s="38">
        <f t="shared" si="3"/>
        <v>21.853698569294618</v>
      </c>
    </row>
    <row r="52" spans="1:30" x14ac:dyDescent="0.2">
      <c r="A52" s="27">
        <v>35</v>
      </c>
      <c r="B52" s="28" t="s">
        <v>133</v>
      </c>
      <c r="C52" s="28" t="s">
        <v>134</v>
      </c>
      <c r="D52" s="29" t="s">
        <v>66</v>
      </c>
      <c r="E52" s="30">
        <v>1</v>
      </c>
      <c r="F52" s="31"/>
      <c r="G52" s="30"/>
      <c r="H52" s="32"/>
      <c r="I52" s="32"/>
      <c r="J52" s="33">
        <v>1.0379</v>
      </c>
      <c r="K52" s="30" t="str">
        <f t="shared" si="4"/>
        <v/>
      </c>
      <c r="L52" s="35">
        <v>1130.83</v>
      </c>
      <c r="M52" s="35">
        <v>1710.84</v>
      </c>
      <c r="N52" s="36">
        <v>2200</v>
      </c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7">
        <f t="shared" si="0"/>
        <v>3</v>
      </c>
      <c r="AB52" s="34">
        <f t="shared" si="1"/>
        <v>1680.56</v>
      </c>
      <c r="AC52" s="34">
        <f t="shared" si="2"/>
        <v>1680.56</v>
      </c>
      <c r="AD52" s="38">
        <f t="shared" si="3"/>
        <v>31.848189037299939</v>
      </c>
    </row>
    <row r="53" spans="1:30" x14ac:dyDescent="0.2">
      <c r="A53" s="27">
        <v>36</v>
      </c>
      <c r="B53" s="28" t="s">
        <v>135</v>
      </c>
      <c r="C53" s="28" t="s">
        <v>136</v>
      </c>
      <c r="D53" s="29" t="s">
        <v>66</v>
      </c>
      <c r="E53" s="30">
        <v>1</v>
      </c>
      <c r="F53" s="31"/>
      <c r="G53" s="30"/>
      <c r="H53" s="32"/>
      <c r="I53" s="32"/>
      <c r="J53" s="33">
        <v>1.0379</v>
      </c>
      <c r="K53" s="30" t="str">
        <f t="shared" si="4"/>
        <v/>
      </c>
      <c r="L53" s="35">
        <v>626.66600000000005</v>
      </c>
      <c r="M53" s="35">
        <v>948.08299999999997</v>
      </c>
      <c r="N53" s="36">
        <v>805</v>
      </c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7">
        <f t="shared" si="0"/>
        <v>3</v>
      </c>
      <c r="AB53" s="34">
        <f t="shared" si="1"/>
        <v>793.25</v>
      </c>
      <c r="AC53" s="34">
        <f t="shared" si="2"/>
        <v>793.25</v>
      </c>
      <c r="AD53" s="38">
        <f t="shared" si="3"/>
        <v>20.300076069242412</v>
      </c>
    </row>
    <row r="54" spans="1:30" x14ac:dyDescent="0.2">
      <c r="A54" s="27">
        <v>37</v>
      </c>
      <c r="B54" s="28" t="s">
        <v>137</v>
      </c>
      <c r="C54" s="28" t="s">
        <v>138</v>
      </c>
      <c r="D54" s="29" t="s">
        <v>66</v>
      </c>
      <c r="E54" s="30">
        <v>1</v>
      </c>
      <c r="F54" s="31"/>
      <c r="G54" s="30"/>
      <c r="H54" s="32"/>
      <c r="I54" s="32"/>
      <c r="J54" s="33">
        <v>1.0379</v>
      </c>
      <c r="K54" s="30" t="str">
        <f t="shared" si="4"/>
        <v/>
      </c>
      <c r="L54" s="35">
        <v>934.16600000000005</v>
      </c>
      <c r="M54" s="35">
        <v>1600</v>
      </c>
      <c r="N54" s="36">
        <v>1880</v>
      </c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7">
        <f t="shared" si="0"/>
        <v>3</v>
      </c>
      <c r="AB54" s="34">
        <f t="shared" si="1"/>
        <v>1471.39</v>
      </c>
      <c r="AC54" s="34">
        <f t="shared" si="2"/>
        <v>1471.39</v>
      </c>
      <c r="AD54" s="38">
        <f t="shared" si="3"/>
        <v>33.020211850064442</v>
      </c>
    </row>
    <row r="55" spans="1:30" x14ac:dyDescent="0.2">
      <c r="A55" s="27">
        <v>38</v>
      </c>
      <c r="B55" s="28" t="s">
        <v>139</v>
      </c>
      <c r="C55" s="28" t="s">
        <v>140</v>
      </c>
      <c r="D55" s="29" t="s">
        <v>66</v>
      </c>
      <c r="E55" s="30">
        <v>1</v>
      </c>
      <c r="F55" s="31"/>
      <c r="G55" s="30"/>
      <c r="H55" s="32"/>
      <c r="I55" s="32"/>
      <c r="J55" s="33">
        <v>1.0379</v>
      </c>
      <c r="K55" s="30" t="str">
        <f t="shared" si="4"/>
        <v/>
      </c>
      <c r="L55" s="35">
        <v>397.5</v>
      </c>
      <c r="M55" s="35">
        <v>601.375</v>
      </c>
      <c r="N55" s="36">
        <v>548.33333333333303</v>
      </c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7">
        <f t="shared" si="0"/>
        <v>3</v>
      </c>
      <c r="AB55" s="34">
        <f t="shared" si="1"/>
        <v>515.74</v>
      </c>
      <c r="AC55" s="34">
        <f t="shared" si="2"/>
        <v>515.74</v>
      </c>
      <c r="AD55" s="38">
        <f t="shared" si="3"/>
        <v>20.509216201660934</v>
      </c>
    </row>
    <row r="56" spans="1:30" x14ac:dyDescent="0.2">
      <c r="A56" s="27">
        <v>39</v>
      </c>
      <c r="B56" s="28" t="s">
        <v>141</v>
      </c>
      <c r="C56" s="28" t="s">
        <v>142</v>
      </c>
      <c r="D56" s="29" t="s">
        <v>66</v>
      </c>
      <c r="E56" s="30">
        <v>1</v>
      </c>
      <c r="F56" s="31"/>
      <c r="G56" s="30"/>
      <c r="H56" s="32"/>
      <c r="I56" s="32"/>
      <c r="J56" s="33">
        <v>1.0379</v>
      </c>
      <c r="K56" s="30" t="str">
        <f t="shared" si="4"/>
        <v/>
      </c>
      <c r="L56" s="35">
        <v>1269.1659999999999</v>
      </c>
      <c r="M56" s="35">
        <v>1920.125</v>
      </c>
      <c r="N56" s="36">
        <v>1518.3333333333301</v>
      </c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7">
        <f t="shared" si="0"/>
        <v>3</v>
      </c>
      <c r="AB56" s="34">
        <f t="shared" si="1"/>
        <v>1569.21</v>
      </c>
      <c r="AC56" s="34">
        <f t="shared" si="2"/>
        <v>1569.21</v>
      </c>
      <c r="AD56" s="38">
        <f t="shared" si="3"/>
        <v>20.930786681264383</v>
      </c>
    </row>
    <row r="57" spans="1:30" x14ac:dyDescent="0.2">
      <c r="A57" s="27">
        <v>40</v>
      </c>
      <c r="B57" s="28" t="s">
        <v>143</v>
      </c>
      <c r="C57" s="28" t="s">
        <v>144</v>
      </c>
      <c r="D57" s="29" t="s">
        <v>66</v>
      </c>
      <c r="E57" s="30">
        <v>1</v>
      </c>
      <c r="F57" s="31"/>
      <c r="G57" s="30"/>
      <c r="H57" s="32"/>
      <c r="I57" s="32"/>
      <c r="J57" s="33">
        <v>1.0379</v>
      </c>
      <c r="K57" s="30" t="str">
        <f t="shared" si="4"/>
        <v/>
      </c>
      <c r="L57" s="35">
        <v>1629.1659999999999</v>
      </c>
      <c r="M57" s="35">
        <v>2464.7660000000001</v>
      </c>
      <c r="N57" s="36">
        <v>1983.3333333333301</v>
      </c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7">
        <f t="shared" si="0"/>
        <v>3</v>
      </c>
      <c r="AB57" s="34">
        <f t="shared" si="1"/>
        <v>2025.76</v>
      </c>
      <c r="AC57" s="34">
        <f t="shared" si="2"/>
        <v>2025.76</v>
      </c>
      <c r="AD57" s="38">
        <f t="shared" si="3"/>
        <v>20.703940381583703</v>
      </c>
    </row>
    <row r="58" spans="1:30" x14ac:dyDescent="0.2">
      <c r="A58" s="27">
        <v>41</v>
      </c>
      <c r="B58" s="28" t="s">
        <v>145</v>
      </c>
      <c r="C58" s="28" t="s">
        <v>146</v>
      </c>
      <c r="D58" s="29" t="s">
        <v>66</v>
      </c>
      <c r="E58" s="30">
        <v>1</v>
      </c>
      <c r="F58" s="31"/>
      <c r="G58" s="30"/>
      <c r="H58" s="32"/>
      <c r="I58" s="32"/>
      <c r="J58" s="33">
        <v>1.0379</v>
      </c>
      <c r="K58" s="30" t="str">
        <f t="shared" si="4"/>
        <v/>
      </c>
      <c r="L58" s="35">
        <v>7187.5</v>
      </c>
      <c r="M58" s="35">
        <v>10873.966</v>
      </c>
      <c r="N58" s="36">
        <v>8750</v>
      </c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7">
        <f t="shared" si="0"/>
        <v>3</v>
      </c>
      <c r="AB58" s="34">
        <f t="shared" si="1"/>
        <v>8937.16</v>
      </c>
      <c r="AC58" s="34">
        <f t="shared" si="2"/>
        <v>8937.16</v>
      </c>
      <c r="AD58" s="38">
        <f t="shared" si="3"/>
        <v>20.703953332957646</v>
      </c>
    </row>
    <row r="59" spans="1:30" x14ac:dyDescent="0.2">
      <c r="A59" s="27">
        <v>42</v>
      </c>
      <c r="B59" s="28" t="s">
        <v>147</v>
      </c>
      <c r="C59" s="28" t="s">
        <v>148</v>
      </c>
      <c r="D59" s="29" t="s">
        <v>66</v>
      </c>
      <c r="E59" s="30">
        <v>1</v>
      </c>
      <c r="F59" s="31"/>
      <c r="G59" s="30"/>
      <c r="H59" s="32"/>
      <c r="I59" s="32"/>
      <c r="J59" s="33">
        <v>1.0379</v>
      </c>
      <c r="K59" s="30"/>
      <c r="L59" s="35">
        <v>2845.8330000000001</v>
      </c>
      <c r="M59" s="35">
        <v>4305.4579999999996</v>
      </c>
      <c r="N59" s="36">
        <v>3383.3333333333298</v>
      </c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7">
        <f t="shared" si="0"/>
        <v>3</v>
      </c>
      <c r="AB59" s="34">
        <f t="shared" si="1"/>
        <v>3511.55</v>
      </c>
      <c r="AC59" s="34">
        <f t="shared" si="2"/>
        <v>3511.55</v>
      </c>
      <c r="AD59" s="38">
        <f t="shared" si="3"/>
        <v>21.022345786492085</v>
      </c>
    </row>
    <row r="60" spans="1:30" x14ac:dyDescent="0.2">
      <c r="A60" s="27">
        <v>43</v>
      </c>
      <c r="B60" s="39" t="s">
        <v>149</v>
      </c>
      <c r="C60" s="40" t="s">
        <v>150</v>
      </c>
      <c r="D60" s="29" t="s">
        <v>66</v>
      </c>
      <c r="E60" s="30">
        <v>1</v>
      </c>
      <c r="F60" s="31"/>
      <c r="G60" s="30"/>
      <c r="H60" s="32"/>
      <c r="I60" s="32"/>
      <c r="J60" s="33">
        <v>1.0379</v>
      </c>
      <c r="K60" s="30"/>
      <c r="L60" s="35">
        <v>487.5</v>
      </c>
      <c r="M60" s="35">
        <v>737.54100000000005</v>
      </c>
      <c r="N60" s="36">
        <v>595</v>
      </c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7">
        <f t="shared" si="0"/>
        <v>3</v>
      </c>
      <c r="AB60" s="34">
        <f t="shared" si="1"/>
        <v>606.69000000000005</v>
      </c>
      <c r="AC60" s="34">
        <f t="shared" si="2"/>
        <v>606.69000000000005</v>
      </c>
      <c r="AD60" s="38">
        <f t="shared" si="3"/>
        <v>20.674323935703811</v>
      </c>
    </row>
    <row r="61" spans="1:30" ht="12.75" customHeight="1" x14ac:dyDescent="0.2">
      <c r="A61" s="41"/>
      <c r="B61" s="42"/>
      <c r="C61" s="4" t="s">
        <v>151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4"/>
      <c r="AC61" s="44">
        <f>SUM(AC18:AC60)</f>
        <v>732712.52</v>
      </c>
      <c r="AD61" s="45"/>
    </row>
    <row r="62" spans="1:30" x14ac:dyDescent="0.2"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7"/>
    </row>
    <row r="63" spans="1:30" s="48" customFormat="1" hidden="1" x14ac:dyDescent="0.2">
      <c r="C63" s="48" t="s">
        <v>152</v>
      </c>
    </row>
    <row r="64" spans="1:30" s="48" customFormat="1" hidden="1" x14ac:dyDescent="0.2">
      <c r="C64" s="49" t="s">
        <v>153</v>
      </c>
    </row>
    <row r="65" spans="3:29" s="48" customFormat="1" hidden="1" x14ac:dyDescent="0.2">
      <c r="C65" s="49" t="s">
        <v>154</v>
      </c>
    </row>
    <row r="66" spans="3:29" s="48" customFormat="1" hidden="1" x14ac:dyDescent="0.2">
      <c r="C66" s="49" t="s">
        <v>155</v>
      </c>
    </row>
    <row r="67" spans="3:29" x14ac:dyDescent="0.2">
      <c r="L67" s="50"/>
    </row>
    <row r="68" spans="3:29" s="51" customFormat="1" ht="15.75" x14ac:dyDescent="0.25">
      <c r="C68" s="52" t="s">
        <v>156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3:29" s="51" customFormat="1" ht="15.75" x14ac:dyDescent="0.25"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3:29" s="51" customFormat="1" ht="15.75" x14ac:dyDescent="0.25">
      <c r="C70" s="53">
        <v>44585</v>
      </c>
      <c r="D70" s="54"/>
      <c r="E70" s="54"/>
      <c r="F70" s="3" t="s">
        <v>157</v>
      </c>
      <c r="G70" s="3"/>
      <c r="H70" s="3"/>
      <c r="I70" s="3"/>
      <c r="J70" s="3"/>
      <c r="K70" s="55"/>
      <c r="L70" s="3"/>
      <c r="M70" s="3"/>
      <c r="N70" s="3"/>
      <c r="O70" s="56"/>
      <c r="P70" s="56"/>
      <c r="Q70" s="15"/>
      <c r="R70" s="15"/>
      <c r="S70" s="15"/>
      <c r="T70" s="15"/>
      <c r="U70" s="15"/>
      <c r="V70" s="54"/>
      <c r="W70" s="54"/>
      <c r="X70" s="54"/>
      <c r="Y70" s="54"/>
      <c r="Z70" s="54"/>
      <c r="AA70" s="54"/>
      <c r="AB70" s="54"/>
      <c r="AC70" s="57"/>
    </row>
    <row r="71" spans="3:29" s="51" customFormat="1" ht="15.75" x14ac:dyDescent="0.25">
      <c r="C71" s="58" t="s">
        <v>158</v>
      </c>
      <c r="D71" s="54"/>
      <c r="E71" s="54"/>
      <c r="F71" s="2" t="s">
        <v>159</v>
      </c>
      <c r="G71" s="2"/>
      <c r="H71" s="2"/>
      <c r="I71" s="2"/>
      <c r="J71" s="2"/>
      <c r="K71" s="15"/>
      <c r="L71" s="1" t="s">
        <v>160</v>
      </c>
      <c r="M71" s="1"/>
      <c r="N71" s="1"/>
      <c r="O71" s="56"/>
      <c r="P71" s="56"/>
      <c r="Q71" s="15"/>
      <c r="R71" s="15"/>
      <c r="S71" s="15"/>
      <c r="T71" s="15"/>
      <c r="U71" s="15"/>
      <c r="V71" s="54"/>
      <c r="W71" s="54"/>
      <c r="X71" s="54"/>
      <c r="Y71" s="54"/>
      <c r="Z71" s="54"/>
      <c r="AA71" s="54"/>
      <c r="AB71" s="54"/>
    </row>
    <row r="72" spans="3:29" x14ac:dyDescent="0.2">
      <c r="C72" s="59"/>
      <c r="V72" s="55"/>
      <c r="W72" s="55"/>
      <c r="X72" s="55"/>
      <c r="Y72" s="55"/>
      <c r="Z72" s="55"/>
      <c r="AA72" s="55"/>
      <c r="AB72" s="55"/>
    </row>
    <row r="73" spans="3:29" x14ac:dyDescent="0.2">
      <c r="C73" s="52" t="s">
        <v>161</v>
      </c>
      <c r="V73" s="55"/>
      <c r="W73" s="55"/>
      <c r="X73" s="55"/>
      <c r="Y73" s="55"/>
      <c r="Z73" s="55"/>
      <c r="AA73" s="55"/>
      <c r="AB73" s="55"/>
    </row>
    <row r="74" spans="3:29" x14ac:dyDescent="0.2">
      <c r="V74" s="55"/>
      <c r="W74" s="55"/>
      <c r="X74" s="55"/>
      <c r="Y74" s="55"/>
      <c r="Z74" s="55"/>
      <c r="AA74" s="55"/>
      <c r="AB74" s="55"/>
    </row>
    <row r="75" spans="3:29" x14ac:dyDescent="0.2">
      <c r="C75" s="53"/>
      <c r="D75" s="54"/>
      <c r="E75" s="54"/>
      <c r="F75" s="3"/>
      <c r="G75" s="3"/>
      <c r="H75" s="3"/>
      <c r="I75" s="3"/>
      <c r="J75" s="3"/>
      <c r="K75" s="55"/>
      <c r="L75" s="3"/>
      <c r="M75" s="3"/>
      <c r="N75" s="3"/>
      <c r="O75" s="56"/>
      <c r="P75" s="56"/>
      <c r="V75" s="54"/>
      <c r="W75" s="54"/>
      <c r="X75" s="54"/>
      <c r="Y75" s="54"/>
      <c r="Z75" s="54"/>
      <c r="AA75" s="54"/>
      <c r="AB75" s="54"/>
    </row>
    <row r="76" spans="3:29" x14ac:dyDescent="0.2">
      <c r="C76" s="58" t="s">
        <v>158</v>
      </c>
      <c r="D76" s="54"/>
      <c r="E76" s="54"/>
      <c r="F76" s="2" t="s">
        <v>159</v>
      </c>
      <c r="G76" s="2"/>
      <c r="H76" s="2"/>
      <c r="I76" s="2"/>
      <c r="J76" s="2"/>
      <c r="L76" s="1" t="s">
        <v>160</v>
      </c>
      <c r="M76" s="1"/>
      <c r="N76" s="1"/>
      <c r="O76" s="56"/>
      <c r="P76" s="56"/>
      <c r="V76" s="54"/>
      <c r="W76" s="54"/>
      <c r="X76" s="54"/>
      <c r="Y76" s="54"/>
      <c r="Z76" s="54"/>
      <c r="AA76" s="54"/>
      <c r="AB76" s="54"/>
    </row>
    <row r="79" spans="3:29" x14ac:dyDescent="0.2">
      <c r="C79" s="52" t="s">
        <v>162</v>
      </c>
    </row>
    <row r="81" spans="3:30" x14ac:dyDescent="0.2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</row>
  </sheetData>
  <autoFilter ref="A17:AD61"/>
  <mergeCells count="38">
    <mergeCell ref="F75:J75"/>
    <mergeCell ref="L75:N75"/>
    <mergeCell ref="F76:J76"/>
    <mergeCell ref="L76:N76"/>
    <mergeCell ref="C81:AD81"/>
    <mergeCell ref="C61:M61"/>
    <mergeCell ref="F70:J70"/>
    <mergeCell ref="L70:N70"/>
    <mergeCell ref="F71:J71"/>
    <mergeCell ref="L71:N71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12</cp:revision>
  <cp:lastPrinted>2019-10-25T15:15:52Z</cp:lastPrinted>
  <dcterms:created xsi:type="dcterms:W3CDTF">1996-10-08T23:32:33Z</dcterms:created>
  <dcterms:modified xsi:type="dcterms:W3CDTF">2022-02-02T05:18:50Z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